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48.xml" ContentType="application/vnd.openxmlformats-officedocument.spreadsheetml.worksheet+xml"/>
  <Override PartName="/xl/worksheets/sheet6.xml" ContentType="application/vnd.openxmlformats-officedocument.spreadsheetml.worksheet+xml"/>
  <Override PartName="/xl/worksheets/sheet49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#1_Proposta_Resumida_" sheetId="1" state="visible" r:id="rId3"/>
    <sheet name="#2_Custo_por_m2_" sheetId="2" state="visible" r:id="rId4"/>
    <sheet name="#3_Insumos_de_limpeza" sheetId="3" state="visible" r:id="rId5"/>
    <sheet name="#4_Equipamentos" sheetId="4" state="visible" r:id="rId6"/>
    <sheet name="#5_Insumos_de_Limp-Jardinagem m" sheetId="5" state="visible" r:id="rId7"/>
    <sheet name="#6_Jardinagem_Interior" sheetId="6" state="visible" r:id="rId8"/>
    <sheet name="#7_Limpeza_Caixa_Dágua" sheetId="7" state="visible" r:id="rId9"/>
    <sheet name="#8_Uniformes" sheetId="8" state="visible" r:id="rId10"/>
    <sheet name="#9_Encarregado_Limpeza" sheetId="9" state="visible" r:id="rId11"/>
    <sheet name="#10_Serv_Limpeza_Gyn_Insalubre " sheetId="10" state="visible" r:id="rId12"/>
    <sheet name="#11_Serv_Limpeza_Gyn_Insalubrid" sheetId="11" state="visible" r:id="rId13"/>
    <sheet name="#12_Lavador_de_fachada_Gyn" sheetId="12" state="hidden" r:id="rId14"/>
    <sheet name="#12_Serv_Aguas Lindas" sheetId="13" state="visible" r:id="rId15"/>
    <sheet name="#13_Serv_Anapolis" sheetId="14" state="visible" r:id="rId16"/>
    <sheet name="#14_Lavador_de_fachada_Anapolis" sheetId="15" state="hidden" r:id="rId17"/>
    <sheet name="#14_Serv_Aparecida_Gyn" sheetId="16" state="visible" r:id="rId18"/>
    <sheet name="#15_Serv_Caldas_Novas" sheetId="17" state="visible" r:id="rId19"/>
    <sheet name="#16_Serv_Catalao" sheetId="18" state="visible" r:id="rId20"/>
    <sheet name="#17_Serv_Formosa" sheetId="19" state="visible" r:id="rId21"/>
    <sheet name="#18_Serv_Ceres" sheetId="20" state="visible" r:id="rId22"/>
    <sheet name="#19_Serv_Goianesia" sheetId="21" state="visible" r:id="rId23"/>
    <sheet name="#20_Serv_Goias" sheetId="22" state="visible" r:id="rId24"/>
    <sheet name="#21_Serv_Goiatuba" sheetId="23" state="visible" r:id="rId25"/>
    <sheet name="#22_Serv_Inhumas" sheetId="24" state="visible" r:id="rId26"/>
    <sheet name="#23_Serv_Ipora" sheetId="25" state="visible" r:id="rId27"/>
    <sheet name="#24_Serv_Itumbiara" sheetId="26" state="visible" r:id="rId28"/>
    <sheet name="#25_Serv_Jatai" sheetId="27" state="visible" r:id="rId29"/>
    <sheet name="#26_Serv_Luziania" sheetId="28" state="visible" r:id="rId30"/>
    <sheet name="#27_Serv_Mineiros" sheetId="29" state="visible" r:id="rId31"/>
    <sheet name="#28_Serv_Palmeiras_GO" sheetId="30" state="visible" r:id="rId32"/>
    <sheet name="#29_Serv_Pires_do_Rio" sheetId="31" state="visible" r:id="rId33"/>
    <sheet name="#30_Serv_Porangatu" sheetId="32" state="visible" r:id="rId34"/>
    <sheet name="#31_Serv_Posse" sheetId="33" state="visible" r:id="rId35"/>
    <sheet name="#32_Serv_Quirinopolis" sheetId="34" state="visible" r:id="rId36"/>
    <sheet name="#33_Serv_Rio_Verde" sheetId="35" state="visible" r:id="rId37"/>
    <sheet name="#34_Serv_SLMB" sheetId="36" state="visible" r:id="rId38"/>
    <sheet name="#35_Serv_Uruacu" sheetId="37" state="visible" r:id="rId39"/>
    <sheet name="#36_Serv_Valparaiso" sheetId="38" state="visible" r:id="rId40"/>
    <sheet name="#37_Jardinagem_Gyn" sheetId="39" state="visible" r:id="rId41"/>
    <sheet name="#38_Carregador_Gyn" sheetId="40" state="visible" r:id="rId42"/>
    <sheet name="#39_Recepcionista_Gyn" sheetId="41" state="visible" r:id="rId43"/>
    <sheet name="#40_Recepcionista_Aparecida_Gyn" sheetId="42" state="visible" r:id="rId44"/>
    <sheet name="#41_Copeira_Gyn" sheetId="43" state="visible" r:id="rId45"/>
    <sheet name="#42_Copeira_Anapolis" sheetId="44" state="visible" r:id="rId46"/>
    <sheet name="#43_Chefe_de_Turma_Copa_Gyn" sheetId="45" state="visible" r:id="rId47"/>
    <sheet name="#44_Garconete ou garçom_Gyn" sheetId="46" state="visible" r:id="rId48"/>
    <sheet name="#45_Copeira_Aparecida de Gyn" sheetId="47" state="visible" r:id="rId49"/>
    <sheet name="#46_Copeira_Rio Verde" sheetId="48" state="visible" r:id="rId50"/>
    <sheet name="#47_Copeira_Itumbiara" sheetId="49" state="visible" r:id="rId51"/>
    <sheet name="#48_Secretário-Secretária" sheetId="50" state="visible" r:id="rId52"/>
    <sheet name="Memória de cálculo" sheetId="51" state="visible" r:id="rId53"/>
  </sheets>
  <definedNames>
    <definedName function="false" hidden="false" name="DadosExternos_3_2" vbProcedure="false">"""'#2 custo por m2 '!#REF!"""</definedName>
    <definedName function="false" hidden="false" name="DadosExternos_4_2" vbProcedure="false">"""'#2 custo por m2 '!#REF!"""</definedName>
    <definedName function="false" hidden="false" localSheetId="1" name="Excel_BuiltIn_Print_Area" vbProcedure="false">'#2_Custo_por_m2_'!$A$1:$T$723</definedName>
    <definedName function="false" hidden="false" localSheetId="2" name="Excel_BuiltIn_Print_Area" vbProcedure="false">'#3_Insumos_de_limpeza'!$A$1:$EJ$118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<sst xmlns="http://schemas.openxmlformats.org/spreadsheetml/2006/main" count="13277" uniqueCount="777">
  <si>
    <t xml:space="preserve">SERVIÇO DE LIMPEZA E CONSERVAÇÃO - PAGAMENTO MENSAL - UNIDADES SEDIADAS EM GOIÂNIA-GO</t>
  </si>
  <si>
    <t xml:space="preserve">Item</t>
  </si>
  <si>
    <t xml:space="preserve">Local</t>
  </si>
  <si>
    <t xml:space="preserve">Postos</t>
  </si>
  <si>
    <t xml:space="preserve">Mão de Obra</t>
  </si>
  <si>
    <r>
      <rPr>
        <b val="true"/>
        <sz val="11"/>
        <color rgb="FF000000"/>
        <rFont val="Calibri"/>
        <family val="0"/>
        <charset val="1"/>
      </rPr>
      <t xml:space="preserve">Insumos</t>
    </r>
    <r>
      <rPr>
        <b val="true"/>
        <vertAlign val="superscript"/>
        <sz val="11"/>
        <color rgb="FF000000"/>
        <rFont val="Arial"/>
        <family val="0"/>
        <charset val="1"/>
      </rPr>
      <t xml:space="preserve">1</t>
    </r>
  </si>
  <si>
    <t xml:space="preserve">Equipamentos</t>
  </si>
  <si>
    <t xml:space="preserve">Valor Mensal</t>
  </si>
  <si>
    <t xml:space="preserve">-</t>
  </si>
  <si>
    <r>
      <rPr>
        <sz val="11"/>
        <color rgb="FF000000"/>
        <rFont val="Calibri"/>
        <family val="0"/>
        <charset val="1"/>
      </rPr>
      <t xml:space="preserve">Encaregado</t>
    </r>
    <r>
      <rPr>
        <vertAlign val="superscript"/>
        <sz val="11"/>
        <color rgb="FF000000"/>
        <rFont val="Arial"/>
        <family val="0"/>
        <charset val="1"/>
      </rPr>
      <t xml:space="preserve">2</t>
    </r>
  </si>
  <si>
    <t xml:space="preserve">Totais:</t>
  </si>
  <si>
    <t xml:space="preserve">Total Anual:</t>
  </si>
  <si>
    <t xml:space="preserve">1. Os insumos de limpeza para o item 2 estão compreendidos no total de insumos estimados para o item 1.</t>
  </si>
  <si>
    <t xml:space="preserve">2. O custo de mão de obra do encarregado está compreendido no custo de mão de obra dos demais postos, sendo apresentado apenas para</t>
  </si>
  <si>
    <t xml:space="preserve">demonstrar o quantitativo total de pessoal envolvido na prestação do serviço.</t>
  </si>
  <si>
    <t xml:space="preserve">SERVIÇO DE LIMPEZA E CONSERVAÇÃO - PAGAMENTO MENSAL - UNIDADES SEDIADAS NO INTERIOR DO ESTADO</t>
  </si>
  <si>
    <t xml:space="preserve">Insumos</t>
  </si>
  <si>
    <t xml:space="preserve"> INSUMOS DE LIMPEZA E JARDINAGEM - SOB DEMANDA</t>
  </si>
  <si>
    <t xml:space="preserve">Valor Anual</t>
  </si>
  <si>
    <t xml:space="preserve">SERVIÇO DE JARDINAGEM - POSTOS DE TRABALHO</t>
  </si>
  <si>
    <t xml:space="preserve">Posto</t>
  </si>
  <si>
    <t xml:space="preserve">Local prestação</t>
  </si>
  <si>
    <t xml:space="preserve">Qtd.</t>
  </si>
  <si>
    <t xml:space="preserve">Valor por posto</t>
  </si>
  <si>
    <t xml:space="preserve">Valor mensal</t>
  </si>
  <si>
    <t xml:space="preserve">Jardineiro</t>
  </si>
  <si>
    <t xml:space="preserve">Goiânia</t>
  </si>
  <si>
    <t xml:space="preserve">SERVIÇO DE JARDINAGEM - PAGAMENTO MENSAL - UNIDADES SEDIADAS NO INTERIOR DO ESTADO</t>
  </si>
  <si>
    <t xml:space="preserve">Local de prestação</t>
  </si>
  <si>
    <t xml:space="preserve">Iporá</t>
  </si>
  <si>
    <t xml:space="preserve">SERVIÇO DE LIMPEZA DO RESERVATÓRIO D'ÁGUA - SOB DEMANDA</t>
  </si>
  <si>
    <t xml:space="preserve">Frequencia</t>
  </si>
  <si>
    <t xml:space="preserve">Quantidade</t>
  </si>
  <si>
    <t xml:space="preserve">Valor Unitário</t>
  </si>
  <si>
    <t xml:space="preserve">Valor Total</t>
  </si>
  <si>
    <t xml:space="preserve">SERVIÇO DE CARREGADOR - POSTOS DE TRABALHO</t>
  </si>
  <si>
    <t xml:space="preserve">Carregador</t>
  </si>
  <si>
    <t xml:space="preserve">Complementos</t>
  </si>
  <si>
    <t xml:space="preserve">Valor unit.</t>
  </si>
  <si>
    <t xml:space="preserve">Valor total</t>
  </si>
  <si>
    <t xml:space="preserve">Diárias</t>
  </si>
  <si>
    <t xml:space="preserve">SERVIÇO DE RECEPCIONISTA - POSTOS DE TRABALHO</t>
  </si>
  <si>
    <t xml:space="preserve">Recepcionista</t>
  </si>
  <si>
    <t xml:space="preserve">Aparecida Goiânia</t>
  </si>
  <si>
    <t xml:space="preserve">SERVIÇO DE COPEIRAGEM - POSTOS DE TRABALHO</t>
  </si>
  <si>
    <t xml:space="preserve">Copeira</t>
  </si>
  <si>
    <t xml:space="preserve">Aparecida de Goiânia</t>
  </si>
  <si>
    <t xml:space="preserve">Rio Verde</t>
  </si>
  <si>
    <t xml:space="preserve">Itumbiara</t>
  </si>
  <si>
    <t xml:space="preserve">Garçom</t>
  </si>
  <si>
    <t xml:space="preserve">Garçonete</t>
  </si>
  <si>
    <t xml:space="preserve">Chefe de Turma</t>
  </si>
  <si>
    <t xml:space="preserve">Anápolis</t>
  </si>
  <si>
    <t xml:space="preserve">SERVIÇO DE SECRETÁRIA - POSTOS DE TRABALHO</t>
  </si>
  <si>
    <t xml:space="preserve">Secretária</t>
  </si>
  <si>
    <t xml:space="preserve">QUADRO-RESUMO</t>
  </si>
  <si>
    <t xml:space="preserve">Descrição do serviço</t>
  </si>
  <si>
    <t xml:space="preserve">Frequência</t>
  </si>
  <si>
    <t xml:space="preserve">Serviço de Limpeza e Conservação - unidades sediadas em Goiânia</t>
  </si>
  <si>
    <t xml:space="preserve">Mensal</t>
  </si>
  <si>
    <t xml:space="preserve">Serviço de Limpeza e Conservação - unidades sediadas no interior</t>
  </si>
  <si>
    <r>
      <rPr>
        <sz val="11"/>
        <color rgb="FF000000"/>
        <rFont val="Calibri"/>
        <family val="0"/>
        <charset val="1"/>
      </rPr>
      <t xml:space="preserve">Insumo de Limpeza e  Jardinagem </t>
    </r>
    <r>
      <rPr>
        <sz val="14"/>
        <color rgb="FF000000"/>
        <rFont val="Calibri"/>
        <family val="0"/>
        <charset val="1"/>
      </rPr>
      <t xml:space="preserve">*</t>
    </r>
  </si>
  <si>
    <t xml:space="preserve">Sob demanda</t>
  </si>
  <si>
    <t xml:space="preserve">n/a</t>
  </si>
  <si>
    <t xml:space="preserve">Serviço de Jardinagem -  Goiânia</t>
  </si>
  <si>
    <r>
      <rPr>
        <sz val="11"/>
        <color rgb="FF000000"/>
        <rFont val="Calibri"/>
        <family val="0"/>
        <charset val="1"/>
      </rPr>
      <t xml:space="preserve">Serviço de Jardinagem -  Interior</t>
    </r>
    <r>
      <rPr>
        <sz val="14"/>
        <color rgb="FF000000"/>
        <rFont val="Calibri"/>
        <family val="0"/>
        <charset val="1"/>
      </rPr>
      <t xml:space="preserve">*</t>
    </r>
  </si>
  <si>
    <r>
      <rPr>
        <sz val="11"/>
        <color rgb="FF000000"/>
        <rFont val="Calibri"/>
        <family val="0"/>
        <charset val="1"/>
      </rPr>
      <t xml:space="preserve">Serviço de Limpeza do reservatório d'água</t>
    </r>
    <r>
      <rPr>
        <sz val="14"/>
        <color rgb="FF000000"/>
        <rFont val="Calibri"/>
        <family val="0"/>
        <charset val="1"/>
      </rPr>
      <t xml:space="preserve">*</t>
    </r>
  </si>
  <si>
    <t xml:space="preserve">Serviço de Carregador</t>
  </si>
  <si>
    <r>
      <rPr>
        <sz val="11"/>
        <color rgb="FF000000"/>
        <rFont val="Calibri"/>
        <family val="0"/>
        <charset val="1"/>
      </rPr>
      <t xml:space="preserve">Diárias de Carregador – Quantidade anual estimada: 50</t>
    </r>
    <r>
      <rPr>
        <sz val="14"/>
        <color rgb="FF000000"/>
        <rFont val="Calibri"/>
        <family val="0"/>
        <charset val="1"/>
      </rPr>
      <t xml:space="preserve">*</t>
    </r>
  </si>
  <si>
    <t xml:space="preserve">Serviço de Recepcionista</t>
  </si>
  <si>
    <t xml:space="preserve">Serviço de Copeiragem</t>
  </si>
  <si>
    <t xml:space="preserve">Serviço de Secretária – Goiânia</t>
  </si>
  <si>
    <t xml:space="preserve">Mensa6</t>
  </si>
  <si>
    <t xml:space="preserve">Total anual:</t>
  </si>
  <si>
    <t xml:space="preserve">* Valor estimado</t>
  </si>
  <si>
    <t xml:space="preserve">I - CUSTO DA MÃO DE OBRA</t>
  </si>
  <si>
    <t xml:space="preserve">II - CÁLCULO DO VALOR DO METRO QUADRADO</t>
  </si>
  <si>
    <t xml:space="preserve">Município - Goiânia - GO</t>
  </si>
  <si>
    <t xml:space="preserve">Preço Homem-Mês - Município de Goiânia - GO</t>
  </si>
  <si>
    <t xml:space="preserve">Fórum Trabalhista - Serviço Mensal</t>
  </si>
  <si>
    <t xml:space="preserve">Preço Homem-Mês</t>
  </si>
  <si>
    <t xml:space="preserve">Planilha-Referência</t>
  </si>
  <si>
    <t xml:space="preserve">Tipo de Área</t>
  </si>
  <si>
    <t xml:space="preserve">Área Total</t>
  </si>
  <si>
    <t xml:space="preserve">Produti
vidade</t>
  </si>
  <si>
    <r>
      <rPr>
        <b val="true"/>
        <sz val="11"/>
        <color rgb="FF000000"/>
        <rFont val="Calibri"/>
        <family val="0"/>
        <charset val="1"/>
      </rPr>
      <t xml:space="preserve">Valor Por Metro</t>
    </r>
    <r>
      <rPr>
        <b val="true"/>
        <vertAlign val="superscript"/>
        <sz val="11"/>
        <color rgb="FF000000"/>
        <rFont val="Arial"/>
        <family val="0"/>
        <charset val="1"/>
      </rPr>
      <t xml:space="preserve">1</t>
    </r>
  </si>
  <si>
    <t xml:space="preserve">Valor Total Mensal</t>
  </si>
  <si>
    <t xml:space="preserve">Encarregado</t>
  </si>
  <si>
    <t xml:space="preserve">#9 Encarregado Limpeza</t>
  </si>
  <si>
    <t xml:space="preserve">Servente de Limpeza Insalubre 40%</t>
  </si>
  <si>
    <t xml:space="preserve">#10 Serv Limpeza Gyn Insalubre</t>
  </si>
  <si>
    <t xml:space="preserve">Banheiro Insalubre 20%</t>
  </si>
  <si>
    <t xml:space="preserve">Servente de Limpeza 20%</t>
  </si>
  <si>
    <t xml:space="preserve">#11 Serv Limpeza Gyn Normal</t>
  </si>
  <si>
    <t xml:space="preserve">Banheiro Insalubre 40%</t>
  </si>
  <si>
    <t xml:space="preserve">Área Livre</t>
  </si>
  <si>
    <t xml:space="preserve">Piso Frio</t>
  </si>
  <si>
    <t xml:space="preserve">Produtividade</t>
  </si>
  <si>
    <t xml:space="preserve">Subtotal</t>
  </si>
  <si>
    <t xml:space="preserve">Sala Treinamento</t>
  </si>
  <si>
    <t xml:space="preserve">Coleta Detrito</t>
  </si>
  <si>
    <t xml:space="preserve">Servente</t>
  </si>
  <si>
    <t xml:space="preserve">Escadas</t>
  </si>
  <si>
    <t xml:space="preserve">Total:</t>
  </si>
  <si>
    <t xml:space="preserve">Calçada</t>
  </si>
  <si>
    <t xml:space="preserve">Área encarpetada – Auditório</t>
  </si>
  <si>
    <t xml:space="preserve">Piso Adjacente</t>
  </si>
  <si>
    <t xml:space="preserve">Estacionamento</t>
  </si>
  <si>
    <t xml:space="preserve">Ialba-Luza - Serviço Mensal</t>
  </si>
  <si>
    <t xml:space="preserve">Consultório</t>
  </si>
  <si>
    <t xml:space="preserve">Auditório</t>
  </si>
  <si>
    <t xml:space="preserve">Blocos B3/B4 - Serviço Mensal</t>
  </si>
  <si>
    <t xml:space="preserve">Blocos B1/B2 -Subsolo ao Térreo - Serviço Mensal</t>
  </si>
  <si>
    <t xml:space="preserve">Blocos B1/B2 - Edifício B1 - Serviço Mensal</t>
  </si>
  <si>
    <t xml:space="preserve">Blocos B1/B2 - Edifício B2</t>
  </si>
  <si>
    <t xml:space="preserve">Município - Anápolis - GO</t>
  </si>
  <si>
    <t xml:space="preserve">Piso Pavimentado</t>
  </si>
  <si>
    <t xml:space="preserve">Município - Aparecida de Goiânia - GO</t>
  </si>
  <si>
    <t xml:space="preserve">Bloco B3/B4 - Serviço Mensal</t>
  </si>
  <si>
    <t xml:space="preserve">Varrição de Passeio</t>
  </si>
  <si>
    <t xml:space="preserve">Pátio e Área Verde</t>
  </si>
  <si>
    <t xml:space="preserve">Município - Caldas Novas - GO</t>
  </si>
  <si>
    <t xml:space="preserve">Coleta de Detritos</t>
  </si>
  <si>
    <t xml:space="preserve">Município -Catalão - GO</t>
  </si>
  <si>
    <t xml:space="preserve">Postos**</t>
  </si>
  <si>
    <t xml:space="preserve">Arredondamento da quantidade dos postos</t>
  </si>
  <si>
    <t xml:space="preserve">Município - Ceres - GO</t>
  </si>
  <si>
    <t xml:space="preserve">Município - Formosa - GO</t>
  </si>
  <si>
    <t xml:space="preserve">Blocos B1/B2 -Subsolo ao Térreo</t>
  </si>
  <si>
    <t xml:space="preserve">Município - Goianésia - GO</t>
  </si>
  <si>
    <t xml:space="preserve">Município - Goiás - GO</t>
  </si>
  <si>
    <t xml:space="preserve">Município - Goiatuba - GO</t>
  </si>
  <si>
    <t xml:space="preserve">Município - Inhumas - GO</t>
  </si>
  <si>
    <t xml:space="preserve">Município - Iporá - GO</t>
  </si>
  <si>
    <t xml:space="preserve">Município - Itumbiara - GO</t>
  </si>
  <si>
    <t xml:space="preserve">Blocos B1/B2 - Edifício B1</t>
  </si>
  <si>
    <t xml:space="preserve">Município - Jataí - GO</t>
  </si>
  <si>
    <t xml:space="preserve">Município - Luziânia - GO</t>
  </si>
  <si>
    <t xml:space="preserve">Município - Mineiros - GO</t>
  </si>
  <si>
    <t xml:space="preserve">Município - Palmeiras de Goiás - GO</t>
  </si>
  <si>
    <t xml:space="preserve">Município - Pires do Rio - GO</t>
  </si>
  <si>
    <t xml:space="preserve">Município - Porangatu - GO</t>
  </si>
  <si>
    <t xml:space="preserve">Município - Posse - GO</t>
  </si>
  <si>
    <t xml:space="preserve">Preço Homem-Mês - Município de Anápolis - GO</t>
  </si>
  <si>
    <t xml:space="preserve">#13 Serv Anapolis</t>
  </si>
  <si>
    <t xml:space="preserve">Município - Quirinópolis - GO</t>
  </si>
  <si>
    <t xml:space="preserve">Município - Rio Verde - GO</t>
  </si>
  <si>
    <t xml:space="preserve">Preço Homem-Mês - Aparecida de Goiânia - GO</t>
  </si>
  <si>
    <t xml:space="preserve">#15 Serv Aparecida Gyn</t>
  </si>
  <si>
    <t xml:space="preserve">Município - São Luis de MB - GO</t>
  </si>
  <si>
    <t xml:space="preserve">Município - Uruaçu - GO</t>
  </si>
  <si>
    <t xml:space="preserve">Município - Valparaíso de Goiás - GO</t>
  </si>
  <si>
    <t xml:space="preserve">Preço Homem-Mês - Caldas Novas - GO</t>
  </si>
  <si>
    <t xml:space="preserve">#16 Serv Caldas Novas</t>
  </si>
  <si>
    <t xml:space="preserve">Município – Águas Lindas - GO</t>
  </si>
  <si>
    <t xml:space="preserve">Preço Homem-Mês - Catalão - GO</t>
  </si>
  <si>
    <t xml:space="preserve">#17 Serv Catalao</t>
  </si>
  <si>
    <t xml:space="preserve">Preço Homem-Mês - Ceres - GO</t>
  </si>
  <si>
    <t xml:space="preserve">#18 Serv Ceres</t>
  </si>
  <si>
    <t xml:space="preserve">Preço Homem-Mês - Formosa - GO</t>
  </si>
  <si>
    <t xml:space="preserve">#19 Serv Formosa</t>
  </si>
  <si>
    <t xml:space="preserve">Preço Homem-Mês - Goianésia - GO</t>
  </si>
  <si>
    <t xml:space="preserve">#20 Serv Goianesia</t>
  </si>
  <si>
    <t xml:space="preserve">Preço Homem-Mês - Goiás - GO</t>
  </si>
  <si>
    <t xml:space="preserve">#21 Serv Goias</t>
  </si>
  <si>
    <t xml:space="preserve">Preço Homem-Mês - Goiatuba - GO</t>
  </si>
  <si>
    <t xml:space="preserve">#22 Serv Goiatuba</t>
  </si>
  <si>
    <t xml:space="preserve">Preço Homem-Mês - Inhumas - GO</t>
  </si>
  <si>
    <t xml:space="preserve">#23 Serv Inhumas</t>
  </si>
  <si>
    <t xml:space="preserve">Preço Homem-Mês - Iporá - GO</t>
  </si>
  <si>
    <t xml:space="preserve">#24 Serv Ipora</t>
  </si>
  <si>
    <t xml:space="preserve">Preço Homem-Mês - Itumbiara - GO</t>
  </si>
  <si>
    <t xml:space="preserve">#25 Serv Itumbiara</t>
  </si>
  <si>
    <t xml:space="preserve">Preço Homem-Mês - Jataí - GO</t>
  </si>
  <si>
    <t xml:space="preserve">#26 Serv Jatai</t>
  </si>
  <si>
    <t xml:space="preserve">Preço Homem-Mês - Luziânia - GO</t>
  </si>
  <si>
    <t xml:space="preserve">#27 Serv Luziania</t>
  </si>
  <si>
    <t xml:space="preserve">Preço Homem-Mês - Mineiros - GO</t>
  </si>
  <si>
    <t xml:space="preserve">#28 Serv Mineiros</t>
  </si>
  <si>
    <t xml:space="preserve">Preço Homem-Mês - Palmeiras de Goiás - GO</t>
  </si>
  <si>
    <t xml:space="preserve">#29 Serv Palmeiras GO</t>
  </si>
  <si>
    <t xml:space="preserve">Preço Homem-Mês - Pires do Rio - GO</t>
  </si>
  <si>
    <t xml:space="preserve">#30 Serv Pires do Rio</t>
  </si>
  <si>
    <t xml:space="preserve">Preço Homem-Mês - Porangatu - GO</t>
  </si>
  <si>
    <t xml:space="preserve">#31 Serv Porangatu</t>
  </si>
  <si>
    <t xml:space="preserve">Preço Homem-Mês - Posse - GO</t>
  </si>
  <si>
    <t xml:space="preserve">#32 Serv Posse</t>
  </si>
  <si>
    <t xml:space="preserve">Preço Homem-Mês - Quirinópolis - GO</t>
  </si>
  <si>
    <t xml:space="preserve">#33 Serv Quirinopolis</t>
  </si>
  <si>
    <t xml:space="preserve">Preço Homem-Mês - Rio Verde - GO</t>
  </si>
  <si>
    <t xml:space="preserve">#34 Serv Rio Verde</t>
  </si>
  <si>
    <t xml:space="preserve">Preço Homem-Mês - São Luiz de MB - GO</t>
  </si>
  <si>
    <t xml:space="preserve">#35 Serv SLMB</t>
  </si>
  <si>
    <t xml:space="preserve">Preço Homem-Mês - Uruaçu - GO</t>
  </si>
  <si>
    <t xml:space="preserve">#36 Serv Uruacu</t>
  </si>
  <si>
    <t xml:space="preserve">Preço Homem-Mês - Valparaíso de Goiás - GO</t>
  </si>
  <si>
    <t xml:space="preserve">#37 Valparaiso</t>
  </si>
  <si>
    <t xml:space="preserve">Preço Homem-Mês – Águas Lindas - GO</t>
  </si>
  <si>
    <t xml:space="preserve">Servente de Limpeza 20% de insalubridade</t>
  </si>
  <si>
    <t xml:space="preserve">#36 Serv Águas Lindas</t>
  </si>
  <si>
    <t xml:space="preserve">QUADRO-RESUMO INSUMOS DE LIMPEZA - FORNECIMENTO MENSAL</t>
  </si>
  <si>
    <t xml:space="preserve">QUANTITATIVOS E VALOR UNITÁRIO</t>
  </si>
  <si>
    <t xml:space="preserve">Fórum Trabalhista, Ialba (subsolo)</t>
  </si>
  <si>
    <t xml:space="preserve">Blocos B3/B4</t>
  </si>
  <si>
    <t xml:space="preserve">Blocos B1/B2
Subsolo ao Térreo</t>
  </si>
  <si>
    <t xml:space="preserve">Caldas Novas</t>
  </si>
  <si>
    <t xml:space="preserve">Catalão</t>
  </si>
  <si>
    <t xml:space="preserve">Ceres</t>
  </si>
  <si>
    <t xml:space="preserve">Formosa</t>
  </si>
  <si>
    <t xml:space="preserve">Goianésia</t>
  </si>
  <si>
    <t xml:space="preserve">Goiás</t>
  </si>
  <si>
    <t xml:space="preserve">Goiatuba</t>
  </si>
  <si>
    <t xml:space="preserve">Inhumas</t>
  </si>
  <si>
    <t xml:space="preserve">Jataí</t>
  </si>
  <si>
    <t xml:space="preserve">Luziânia</t>
  </si>
  <si>
    <t xml:space="preserve">Mineiros</t>
  </si>
  <si>
    <t xml:space="preserve">Palmeiras de Goiás</t>
  </si>
  <si>
    <t xml:space="preserve">Pires do Rio</t>
  </si>
  <si>
    <t xml:space="preserve">Porangatu</t>
  </si>
  <si>
    <t xml:space="preserve">Posse</t>
  </si>
  <si>
    <t xml:space="preserve">Quirinópolis</t>
  </si>
  <si>
    <t xml:space="preserve">São Luís de MB</t>
  </si>
  <si>
    <t xml:space="preserve">Uruaçu</t>
  </si>
  <si>
    <t xml:space="preserve">Valparaíso de Goiás</t>
  </si>
  <si>
    <t xml:space="preserve">Águas Lindas de Goiás</t>
  </si>
  <si>
    <t xml:space="preserve">Especificação do insumo</t>
  </si>
  <si>
    <t xml:space="preserve">Marca de referência</t>
  </si>
  <si>
    <t xml:space="preserve">Unidade de medida</t>
  </si>
  <si>
    <t xml:space="preserve">Qtd por fornecimento</t>
  </si>
  <si>
    <t xml:space="preserve">Vida Útil
(meses)</t>
  </si>
  <si>
    <t xml:space="preserve">Custo Unitário</t>
  </si>
  <si>
    <t xml:space="preserve">Água sanitária, à base de cloro, teor cloro ativo
variando de 2 a 2,5%, embalagem de 5 litros.</t>
  </si>
  <si>
    <t xml:space="preserve">Qboa</t>
  </si>
  <si>
    <t xml:space="preserve">Emb.
5 litros</t>
  </si>
  <si>
    <t xml:space="preserve">Álcool etílico hidratado, concentração 46,2 INP,  embalagem de 1 litro.</t>
  </si>
  <si>
    <t xml:space="preserve">Coperalcool</t>
  </si>
  <si>
    <t xml:space="preserve">Litro</t>
  </si>
  <si>
    <t xml:space="preserve">Detergente neutro desengordurante de uso geral, super concentrado, embalagem de 5 litros.</t>
  </si>
  <si>
    <t xml:space="preserve">Brillia</t>
  </si>
  <si>
    <t xml:space="preserve">Desinfetante líquido, desinfetante e germicida, composição aromática eucalipto, embalagem 5 litros.</t>
  </si>
  <si>
    <t xml:space="preserve">Mirax</t>
  </si>
  <si>
    <t xml:space="preserve">Cera impermeabilizante, incolor, antiderrapante, para tratamento de pisos, embalagem 5 litros.</t>
  </si>
  <si>
    <t xml:space="preserve">Ingleza</t>
  </si>
  <si>
    <t xml:space="preserve">Limpador instantâneo multiuso, embalagem 5 litros.</t>
  </si>
  <si>
    <t xml:space="preserve">Veja</t>
  </si>
  <si>
    <t xml:space="preserve">Aromatizante concentrado, embalagem 5 litros.</t>
  </si>
  <si>
    <t xml:space="preserve">Balde de plástico, capacidade 15 litros.</t>
  </si>
  <si>
    <t xml:space="preserve">Unidade</t>
  </si>
  <si>
    <t xml:space="preserve">Desincrustante tira ferrugem, embalagem com 50 ml.</t>
  </si>
  <si>
    <t xml:space="preserve">Start</t>
  </si>
  <si>
    <t xml:space="preserve">Emb.
50 ml</t>
  </si>
  <si>
    <t xml:space="preserve">Spray lubrificante, desengripante e antiferrugem, lata com 300ml.</t>
  </si>
  <si>
    <t xml:space="preserve">Whitelub</t>
  </si>
  <si>
    <t xml:space="preserve">Lata
300ml</t>
  </si>
  <si>
    <t xml:space="preserve">Desodorizador ambiental, aerossol, sem CFC, Essências suaves, lata com 360ml.</t>
  </si>
  <si>
    <t xml:space="preserve">Airwick</t>
  </si>
  <si>
    <t xml:space="preserve">Lata
360ml</t>
  </si>
  <si>
    <t xml:space="preserve">Limpa vidros, alto poder desengordurante, rápida secagem, embalagem de 5 litros.</t>
  </si>
  <si>
    <t xml:space="preserve">Kylo</t>
  </si>
  <si>
    <t xml:space="preserve">Limpa pedra concentrado, embalagem de 5 litros.</t>
  </si>
  <si>
    <t xml:space="preserve">Larilimp</t>
  </si>
  <si>
    <t xml:space="preserve">Sabonete líquido cremoso, embalagem de 5 litros.</t>
  </si>
  <si>
    <t xml:space="preserve">Renko</t>
  </si>
  <si>
    <t xml:space="preserve">Saco de lixo 20 litros, cor preta, embalagem com 100 unidades.</t>
  </si>
  <si>
    <t xml:space="preserve">Emb. 100 unidades</t>
  </si>
  <si>
    <t xml:space="preserve">Saco de lixo 40 litros, cor preta, embalagem com 100 unidades.</t>
  </si>
  <si>
    <t xml:space="preserve">Saco de lixo 60 litros, cor preta, embalagem com 100 unidades.</t>
  </si>
  <si>
    <t xml:space="preserve">Saco de lixo 100 litros, cor preta, embalagem com 100 unidades.</t>
  </si>
  <si>
    <t xml:space="preserve">Saco de lixo 200 litros, cor preta, embalagem com 100 unidades.</t>
  </si>
  <si>
    <t xml:space="preserve">Papel Higiênico, folha dupla, 100% celulose virgem, cor branca, luxo, macio, embalagem com 8 rolos com 250m x 24 cm cada.</t>
  </si>
  <si>
    <t xml:space="preserve">Clara</t>
  </si>
  <si>
    <t xml:space="preserve">Caixa 8 unidades</t>
  </si>
  <si>
    <t xml:space="preserve">Papel Higiênico, folha dupla, 100% celulose virgem, cor branca, premium, macio embalagem com 4 rolos com 30m x 10 cm cada.</t>
  </si>
  <si>
    <t xml:space="preserve">Emb. 4 unidades</t>
  </si>
  <si>
    <t xml:space="preserve">Papel toalha, 100% celulose virgem, pacotes com 6 rolos com 200m x 20cm cada.</t>
  </si>
  <si>
    <t xml:space="preserve">Floral</t>
  </si>
  <si>
    <t xml:space="preserve">Emb. 6 unidades</t>
  </si>
  <si>
    <t xml:space="preserve">Papel toalha interfolha,  100% celulose virgem, duas dobras, pacote com 1.000 folhas de 23cm x 20 cm.</t>
  </si>
  <si>
    <t xml:space="preserve">Prátika Eco</t>
  </si>
  <si>
    <t xml:space="preserve">Emb. 1.000 folhas</t>
  </si>
  <si>
    <t xml:space="preserve">Disco para enceradeira industrial verde 410mm.</t>
  </si>
  <si>
    <t xml:space="preserve">Esponja dupla face (verde e amarela).</t>
  </si>
  <si>
    <t xml:space="preserve">3M</t>
  </si>
  <si>
    <t xml:space="preserve">Esponja de lã de aço, pacote com 8 unidades.</t>
  </si>
  <si>
    <t xml:space="preserve">Assolan</t>
  </si>
  <si>
    <t xml:space="preserve">Emb. 8 unidades</t>
  </si>
  <si>
    <t xml:space="preserve">Frasco borrifador, com gatilho, 500 ml.</t>
  </si>
  <si>
    <t xml:space="preserve">Escova de madeira oval com cerdas de nylon.</t>
  </si>
  <si>
    <t xml:space="preserve">Flanela branca 30x40cm.</t>
  </si>
  <si>
    <t xml:space="preserve">Limpador Brilha Inox, spray, sem CFC, 420ml.</t>
  </si>
  <si>
    <t xml:space="preserve">Lustra móveis, frasco de 200ml.</t>
  </si>
  <si>
    <t xml:space="preserve">Ypê</t>
  </si>
  <si>
    <t xml:space="preserve">Par de luva de látex para limpeza.</t>
  </si>
  <si>
    <t xml:space="preserve">Beare</t>
  </si>
  <si>
    <t xml:space="preserve">Limpa carpete, tapetes e estofados embalagem de 5 litros.</t>
  </si>
  <si>
    <t xml:space="preserve">XTRACTION II</t>
  </si>
  <si>
    <t xml:space="preserve">Máscara PFF2 para proteção contra partículas sólidas.</t>
  </si>
  <si>
    <t xml:space="preserve">PRO SAFETY</t>
  </si>
  <si>
    <t xml:space="preserve">Pá coletora de lixo, medidas 24,5 x 8,5 x 25 cm.</t>
  </si>
  <si>
    <t xml:space="preserve">Pano de chão, sacaria alvejada,  100% algodão 80x60cm.</t>
  </si>
  <si>
    <t xml:space="preserve">Removedor de sujeira desincrustante.</t>
  </si>
  <si>
    <t xml:space="preserve">Pisoclean</t>
  </si>
  <si>
    <t xml:space="preserve">Rodo de alumínio, 40cm, borracha dupla EVA, cabo de 150cm.</t>
  </si>
  <si>
    <t xml:space="preserve">Rodo de alumínio, 60cm, borracha dupla EVA, cabo de 150cm.</t>
  </si>
  <si>
    <t xml:space="preserve">Sabão em barra, glicerinado biodegradável, pacote com 5 unidades de 200g cada.</t>
  </si>
  <si>
    <t xml:space="preserve">Emb.
5 unidade</t>
  </si>
  <si>
    <t xml:space="preserve">Vassoura de piaçava, base em plástico e cabo em madeira.</t>
  </si>
  <si>
    <t xml:space="preserve">Vassoura de palha, amarração com arame, cabo de madeira 120cm, cerdas de 60cm.</t>
  </si>
  <si>
    <t xml:space="preserve">Vassoura de pelo, 40cm, cerdas de nylon, base em madeira, cabo de 120cm.</t>
  </si>
  <si>
    <t xml:space="preserve">Escova de vaso sanitário, plástico.</t>
  </si>
  <si>
    <t xml:space="preserve">Vassoura vasculho para teto, 2 metros.</t>
  </si>
  <si>
    <t xml:space="preserve">Disco para enceradeira industrial preto 410mm.</t>
  </si>
  <si>
    <t xml:space="preserve">Suporte LT com cabo de alumínio para limpeza de vidro</t>
  </si>
  <si>
    <t xml:space="preserve">Fibra de limpeza branca para vidros</t>
  </si>
  <si>
    <t xml:space="preserve">Fibra de limpeza verde para piso</t>
  </si>
  <si>
    <t xml:space="preserve">Sabão em pó</t>
  </si>
  <si>
    <t xml:space="preserve">OMO</t>
  </si>
  <si>
    <t xml:space="preserve">Emb. 800 gr</t>
  </si>
  <si>
    <t xml:space="preserve">Limpa alumínio 500 ml</t>
  </si>
  <si>
    <t xml:space="preserve">Emb. 500 ml</t>
  </si>
  <si>
    <t xml:space="preserve">Limpador flotador industrial</t>
  </si>
  <si>
    <t xml:space="preserve">Emb. 1litro</t>
  </si>
  <si>
    <t xml:space="preserve">Escova de enceradeira (410 mm)</t>
  </si>
  <si>
    <t xml:space="preserve">Espanador de pena  nº 20</t>
  </si>
  <si>
    <t xml:space="preserve">Shangrila</t>
  </si>
  <si>
    <t xml:space="preserve">Pano de prato 41 cm x 69 cm em algodão</t>
  </si>
  <si>
    <t xml:space="preserve">Palha de aço nº 01</t>
  </si>
  <si>
    <t xml:space="preserve">Palha de aço nº 02</t>
  </si>
  <si>
    <t xml:space="preserve">Óleo de peroba 200 ml</t>
  </si>
  <si>
    <t xml:space="preserve">Peróba</t>
  </si>
  <si>
    <t xml:space="preserve">Álcool em gel 500 ml</t>
  </si>
  <si>
    <t xml:space="preserve">Audax</t>
  </si>
  <si>
    <t xml:space="preserve">Álcool em gel 5 litros</t>
  </si>
  <si>
    <t xml:space="preserve">Dispenser de papel toalha inter folhas – compatível com os insumos fornecido nos insumos de limpeza</t>
  </si>
  <si>
    <t xml:space="preserve">Premisse</t>
  </si>
  <si>
    <t xml:space="preserve">Dispenser bobina puxe e corte branco compatível com o fornecido nos insumos de limpeza.</t>
  </si>
  <si>
    <t xml:space="preserve">Dispenser de papel higiênico rolão branco, compatível com o fornecido nos insumos de limpeza.</t>
  </si>
  <si>
    <t xml:space="preserve">Dispenser de papel higiênico inox para rolo de 30 metros</t>
  </si>
  <si>
    <t xml:space="preserve">Refil para dispenser de saboneteira líquida compatível com o item 66 (dispenser saboneteira branca com reservatório para 800ml)</t>
  </si>
  <si>
    <t xml:space="preserve">Dispenser saboneteira branca com reservatório para 800ml, compativel com o fornecido nos insumos de limpeza.</t>
  </si>
  <si>
    <t xml:space="preserve">saco de lixo 40 litros, cor azul, embalagem com 100 unidades.</t>
  </si>
  <si>
    <t xml:space="preserve">saco de lixo 100 litros, cor azul, embalagem com 100 unidades.</t>
  </si>
  <si>
    <t xml:space="preserve">Detergente neutro  frasco 500 ml</t>
  </si>
  <si>
    <t xml:space="preserve">Hipoclorito de sódio a 1% - Solução de Milton – Frasco contendo 1 litro</t>
  </si>
  <si>
    <t xml:space="preserve">Asfer</t>
  </si>
  <si>
    <t xml:space="preserve">Subtotal (soma dos itens):</t>
  </si>
  <si>
    <t xml:space="preserve">Subtotal
(soma do itens):</t>
  </si>
  <si>
    <t xml:space="preserve">Custos Indiretos:</t>
  </si>
  <si>
    <t xml:space="preserve">COMPOSIÇÃO FINAL POR UNIDADE</t>
  </si>
  <si>
    <t xml:space="preserve">Lucro:</t>
  </si>
  <si>
    <t xml:space="preserve">Subtotal +  custos indiretos + lucro</t>
  </si>
  <si>
    <t xml:space="preserve">PIS</t>
  </si>
  <si>
    <t xml:space="preserve">COFINS</t>
  </si>
  <si>
    <t xml:space="preserve">ISSQN</t>
  </si>
  <si>
    <t xml:space="preserve">Total Tributos</t>
  </si>
  <si>
    <t xml:space="preserve">Total mensal</t>
  </si>
  <si>
    <t xml:space="preserve">Total anual</t>
  </si>
  <si>
    <t xml:space="preserve">Total sem tributos:</t>
  </si>
  <si>
    <t xml:space="preserve">Tributos</t>
  </si>
  <si>
    <t xml:space="preserve">Total tributos:</t>
  </si>
  <si>
    <t xml:space="preserve">Total Geral:</t>
  </si>
  <si>
    <t xml:space="preserve">Total estimado:</t>
  </si>
  <si>
    <t xml:space="preserve">QUADRO-RESUMO EQUIPAMENTOS</t>
  </si>
  <si>
    <t xml:space="preserve">Inhumas
</t>
  </si>
  <si>
    <t xml:space="preserve">São Luís do MB</t>
  </si>
  <si>
    <t xml:space="preserve">Valparaíso</t>
  </si>
  <si>
    <t xml:space="preserve">Águas Lindas</t>
  </si>
  <si>
    <t xml:space="preserve">Especificação do equipamento</t>
  </si>
  <si>
    <t xml:space="preserve">Aspirador de pó e líquidos GT profissional 20 litros. 1.400 Watts.</t>
  </si>
  <si>
    <t xml:space="preserve">Vonder</t>
  </si>
  <si>
    <t xml:space="preserve">Peça</t>
  </si>
  <si>
    <t xml:space="preserve">Carrinho coletor de lixo com pedal, capacidade de pelo menos 120 litros/58 kg, polietileno de alta densidade, dimensões 46x55x94cm.</t>
  </si>
  <si>
    <t xml:space="preserve">Carrinho multifuncional para limpeza, encaixe para balde, bolsa com tampa para fácil remoção do lixo. Medida aproximada: 120x55x100cm.</t>
  </si>
  <si>
    <t xml:space="preserve">Bralimpia</t>
  </si>
  <si>
    <t xml:space="preserve">Enceradeira industrial 410mm, escova 410mm, rodas de PVC que evitam marcas no piso, motor elétrico 3/4HP, rotação 190RPM, capacidade operacional 2500m2/h.</t>
  </si>
  <si>
    <t xml:space="preserve">Bumafer</t>
  </si>
  <si>
    <t xml:space="preserve">Escada em aluminio, 7 degraus com proteção nos pés.</t>
  </si>
  <si>
    <t xml:space="preserve">Escada dupla extensiva, em alumínio, com 4,5m de altura quando fechada e 7,5m de altura quando esticada.</t>
  </si>
  <si>
    <t xml:space="preserve">Lavadora à jato de alta pressão profissional com capacidade mínima de pressão de 2000 libras, potência de 1500w.</t>
  </si>
  <si>
    <t xml:space="preserve">Wap</t>
  </si>
  <si>
    <t xml:space="preserve">Lavadora e secadora de pisos compacta. Faixa de trabalho: escovas 510mm, aspiração 850mm, reservatório de água limpa/suja 60/60 litros, produtividade 220m2/h, velocidade da escova 155rpm, tensão da bateria (v/ah) 24/126, nível de ruido 65,6db.</t>
  </si>
  <si>
    <t xml:space="preserve">Karcher</t>
  </si>
  <si>
    <t xml:space="preserve">Mangueira 3/4, 100 metros de extensão, com revestimento trançado para limpeza de calçadas e piso da garagem e jardim.</t>
  </si>
  <si>
    <t xml:space="preserve">Placa de sinalização para piso molhado.</t>
  </si>
  <si>
    <t xml:space="preserve">Extensão elétrica prolongadora 50 metros 20A.</t>
  </si>
  <si>
    <t xml:space="preserve">Soprador Aspirador de folhas à gasolina 30cc 1hp, saco coletor com capacidade para 40 litros, com rodas de apóio, velocidade do sopro 175km/h, velocidade de aspiração 95 km/h.</t>
  </si>
  <si>
    <t xml:space="preserve">Enxada para agricultura.</t>
  </si>
  <si>
    <t xml:space="preserve">Enxadão com cabo de madeira .</t>
  </si>
  <si>
    <t xml:space="preserve">Carrinho de mão.</t>
  </si>
  <si>
    <t xml:space="preserve">Pulverizador manual de compressão prévia com capacidade de carga de 2 litros.</t>
  </si>
  <si>
    <t xml:space="preserve">Rastelo ancinho para jardim, 26 dentes com cabo para recolher grama e folhas.</t>
  </si>
  <si>
    <t xml:space="preserve">Roçadeira/cortador de grama, fio nylon, motorizado, 42cc.</t>
  </si>
  <si>
    <t xml:space="preserve">Tesoura pequena para podar plantas.</t>
  </si>
  <si>
    <t xml:space="preserve">Extratora profissional</t>
  </si>
  <si>
    <t xml:space="preserve">Bomba Costal de pressão pulverizadora</t>
  </si>
  <si>
    <t xml:space="preserve">São Luiz dos Montes Belos</t>
  </si>
  <si>
    <t xml:space="preserve">QUADRO-RESUMO INSUMOS DE LIMPEZA E JARDINAGEM – SOB DEMANDA</t>
  </si>
  <si>
    <t xml:space="preserve">Combustível para cortador de grama.</t>
  </si>
  <si>
    <t xml:space="preserve">Fertilizante Forth Jardim.</t>
  </si>
  <si>
    <t xml:space="preserve">Kg</t>
  </si>
  <si>
    <t xml:space="preserve">Fertilizante Fosfatado.</t>
  </si>
  <si>
    <t xml:space="preserve">Fertilizante químico NPK 10-10-10, saco de 5kg.</t>
  </si>
  <si>
    <t xml:space="preserve">Saco 5kg</t>
  </si>
  <si>
    <t xml:space="preserve">Fertilizante químico NPK 20-05-20, saco de 5kg.</t>
  </si>
  <si>
    <t xml:space="preserve">Fertilizante químico NPK 4-14-8, saco de 5kg.</t>
  </si>
  <si>
    <t xml:space="preserve">Formicida granulado.</t>
  </si>
  <si>
    <t xml:space="preserve">Fungicida sistêmico, aspecto físico líquido, grupo químico triazol e estrobirulina, composição Epoxiconazol e piraclostrobina.</t>
  </si>
  <si>
    <t xml:space="preserve">Herbicida glifosato.</t>
  </si>
  <si>
    <t xml:space="preserve">Herbicida granulado dispersível, saco de 200g.</t>
  </si>
  <si>
    <t xml:space="preserve">Grama</t>
  </si>
  <si>
    <t xml:space="preserve">Inseticida cipermetrina concentrado.</t>
  </si>
  <si>
    <t xml:space="preserve">Inseticida natural.</t>
  </si>
  <si>
    <t xml:space="preserve">Lagarticida biológico.</t>
  </si>
  <si>
    <t xml:space="preserve">kg</t>
  </si>
  <si>
    <t xml:space="preserve">Lesmicida granulado.</t>
  </si>
  <si>
    <t xml:space="preserve">Oleo de casca de laranja.</t>
  </si>
  <si>
    <t xml:space="preserve">Substrato orgânico classe A, para vasos.</t>
  </si>
  <si>
    <t xml:space="preserve">Sulfato de cobre.</t>
  </si>
  <si>
    <t xml:space="preserve">Grama para jardim.</t>
  </si>
  <si>
    <t xml:space="preserve">Metro 2</t>
  </si>
  <si>
    <t xml:space="preserve">Mudas de zamioculca</t>
  </si>
  <si>
    <t xml:space="preserve">Palmeira Rafia</t>
  </si>
  <si>
    <t xml:space="preserve">Palmeira cica média</t>
  </si>
  <si>
    <t xml:space="preserve">Terra preta (saco 25kg)</t>
  </si>
  <si>
    <t xml:space="preserve">Saco</t>
  </si>
  <si>
    <t xml:space="preserve">Argila expandida (saco 20kg)</t>
  </si>
  <si>
    <t xml:space="preserve">Tesoura de poda pequena</t>
  </si>
  <si>
    <t xml:space="preserve">Facão</t>
  </si>
  <si>
    <t xml:space="preserve">Cavadeira</t>
  </si>
  <si>
    <t xml:space="preserve">Cavador Reto</t>
  </si>
  <si>
    <t xml:space="preserve">Sacho Coração</t>
  </si>
  <si>
    <t xml:space="preserve">limitador  de grama</t>
  </si>
  <si>
    <t xml:space="preserve">Pulverizador manual 18l</t>
  </si>
  <si>
    <t xml:space="preserve">Formicida</t>
  </si>
  <si>
    <t xml:space="preserve">Picareta</t>
  </si>
  <si>
    <t xml:space="preserve">Capacete com protetor facial tela e abafador para roçadeira</t>
  </si>
  <si>
    <t xml:space="preserve">Par de luvas emborrachadas em látex</t>
  </si>
  <si>
    <t xml:space="preserve">Par</t>
  </si>
  <si>
    <t xml:space="preserve">Par de luvas em tecido</t>
  </si>
  <si>
    <t xml:space="preserve">Pazinha larga metálica para jardinagem com cabo de madeira</t>
  </si>
  <si>
    <t xml:space="preserve">Palmeira Fênix (tamanho a partir de 20cm)</t>
  </si>
  <si>
    <t xml:space="preserve">Syngonium podophyllum (tamanho a partir de 15cm)</t>
  </si>
  <si>
    <t xml:space="preserve">Antúrio vermelho (tamanho a partir de 15cm)</t>
  </si>
  <si>
    <t xml:space="preserve">Aspargo Melindre (tamanho a partir de 15cm)</t>
  </si>
  <si>
    <t xml:space="preserve">Begônia Rex (tamanho a partir de 15cm)</t>
  </si>
  <si>
    <t xml:space="preserve">Columeia (tamanho a partir de 15cm)</t>
  </si>
  <si>
    <t xml:space="preserve">Dinheiro-em-penca (Callisia repens) (tamanho a partir de 15cm)</t>
  </si>
  <si>
    <t xml:space="preserve">Jiboia amarela (tamanho a partir de 15cm)</t>
  </si>
  <si>
    <t xml:space="preserve">Lambari Roxo (Tradescantia zebrina ) (tamanho a partir de 15cm)</t>
  </si>
  <si>
    <t xml:space="preserve">Orquídea Phalaenopsis Branca</t>
  </si>
  <si>
    <t xml:space="preserve">Peperomia Scandens</t>
  </si>
  <si>
    <t xml:space="preserve">Samambaia Americana</t>
  </si>
  <si>
    <t xml:space="preserve">Samambaia Chifre de veado</t>
  </si>
  <si>
    <t xml:space="preserve">Samambaia Polipodia</t>
  </si>
  <si>
    <t xml:space="preserve">Samambaia Renda Portuguesa</t>
  </si>
  <si>
    <t xml:space="preserve">Óleo 2 tempos para motor – 1 frasco de 500 ml – usado nas máquinas de jardinagem</t>
  </si>
  <si>
    <t xml:space="preserve">Veneno/defensivo (Gladium) para tiririca – 1 frasco de 250 gramas</t>
  </si>
  <si>
    <t xml:space="preserve">Boné árabe</t>
  </si>
  <si>
    <t xml:space="preserve">Óculos escuro de proteção para jardinagem</t>
  </si>
  <si>
    <t xml:space="preserve">Protetor auricular de silicone – par</t>
  </si>
  <si>
    <t xml:space="preserve">Bico de torneira ¾</t>
  </si>
  <si>
    <t xml:space="preserve">Bico de torneira ¼</t>
  </si>
  <si>
    <t xml:space="preserve">Esguicho para mangueira ¾</t>
  </si>
  <si>
    <t xml:space="preserve">Emenda para mangueira ¾</t>
  </si>
  <si>
    <t xml:space="preserve">Pé de cabra</t>
  </si>
  <si>
    <t xml:space="preserve">CÁLCULO DO CUSTO PARA JARDINAGEM NO INTERIOR</t>
  </si>
  <si>
    <t xml:space="preserve">#38 Jardinagem Gyn</t>
  </si>
  <si>
    <t xml:space="preserve">Servente de Limpeza</t>
  </si>
  <si>
    <t xml:space="preserve">Metragem</t>
  </si>
  <si>
    <t xml:space="preserve">Horas</t>
  </si>
  <si>
    <t xml:space="preserve">Preço Homem-Hora</t>
  </si>
  <si>
    <t xml:space="preserve">Total mensal:</t>
  </si>
  <si>
    <t xml:space="preserve">CÁLCULO DO CUSTO PARA LIMPEZA DO RESERVATÓRIO D'ÁGUA</t>
  </si>
  <si>
    <t xml:space="preserve">Reservatórios Complexo Trabalhista</t>
  </si>
  <si>
    <t xml:space="preserve">Especificação</t>
  </si>
  <si>
    <t xml:space="preserve">Caixa em concreto</t>
  </si>
  <si>
    <t xml:space="preserve">Quantidade de caixas:</t>
  </si>
  <si>
    <t xml:space="preserve">Frequência de limpeza anual:</t>
  </si>
  <si>
    <t xml:space="preserve">Reservatório demais unidades de Goiânia e Interior do Estado</t>
  </si>
  <si>
    <t xml:space="preserve">Caixa em pvc
ou torre metálica</t>
  </si>
  <si>
    <t xml:space="preserve">UNIFORMES</t>
  </si>
  <si>
    <t xml:space="preserve">Descrição</t>
  </si>
  <si>
    <t xml:space="preserve">Calça social em microfibra, na cor preta.</t>
  </si>
  <si>
    <t xml:space="preserve">Spencer em alfaiataria em manga curta com botões e bolso falso na cor preta</t>
  </si>
  <si>
    <t xml:space="preserve">Meia social, cor preta</t>
  </si>
  <si>
    <t xml:space="preserve">Lupo</t>
  </si>
  <si>
    <t xml:space="preserve">sapatilha social em verniz na cor preta marca de referência V</t>
  </si>
  <si>
    <t xml:space="preserve">Vizzano</t>
  </si>
  <si>
    <t xml:space="preserve">Servente de limpeza</t>
  </si>
  <si>
    <t xml:space="preserve">Calça comprida cós alto, com elástico e cordão, em gabardine.</t>
  </si>
  <si>
    <t xml:space="preserve">Camisa malha fria com gola esporte, em gabardine, com emblema da empresa.</t>
  </si>
  <si>
    <t xml:space="preserve">Meia em algodão, tipo soquete.</t>
  </si>
  <si>
    <t xml:space="preserve">Botina de segurança, pelo leve, antiderrapante, forma alta, cano curto, três gomos, forro interno resistente à tração e rasgamento, em conformidade com a NR-32.</t>
  </si>
  <si>
    <t xml:space="preserve">Carregadores</t>
  </si>
  <si>
    <t xml:space="preserve">Calça jeans azul ou preta.</t>
  </si>
  <si>
    <t xml:space="preserve">Camiseta de malha, gola polo.</t>
  </si>
  <si>
    <t xml:space="preserve">Cinta ergonômica postural para coluna</t>
  </si>
  <si>
    <t xml:space="preserve">Luva de segurança, tricotada em fios de algodão/poliéster, resistente a gasgamentos</t>
  </si>
  <si>
    <t xml:space="preserve">Cinto social, material sintético, acabamento acetinado.</t>
  </si>
  <si>
    <t xml:space="preserve">Botina de segurança, pelo leve, antiderrapante, forma alta, cano curto, três gomos, forro interno resistente à tração e rasgamento.</t>
  </si>
  <si>
    <t xml:space="preserve">Calça comprida social na cor preta.</t>
  </si>
  <si>
    <t xml:space="preserve">Camisa social na cor azul claro com magna ¾</t>
  </si>
  <si>
    <t xml:space="preserve">Spencer, manga longa, na cor preta, do mesmo tecido da calça, com a logomarca da empresa bordada.</t>
  </si>
  <si>
    <t xml:space="preserve">Prendedor de cabelo tipo laço com rede.</t>
  </si>
  <si>
    <t xml:space="preserve">Sapatilha social em verniz na cor preta </t>
  </si>
  <si>
    <t xml:space="preserve">Meia social 3/4 cor preta.</t>
  </si>
  <si>
    <t xml:space="preserve">Copeira/chefe de turma copa</t>
  </si>
  <si>
    <t xml:space="preserve">Calça comprida social na cor marrom escuro</t>
  </si>
  <si>
    <t xml:space="preserve">Spencer em alfaiataria em manga curta com botões e bolso falso na cor bege</t>
  </si>
  <si>
    <t xml:space="preserve">Spencer, em alfaiataria manga curta com botões e bolso falso na cor marrom – chefe de turma</t>
  </si>
  <si>
    <t xml:space="preserve">Spencer, manga longa, na cor preta, do mesmo tecido da calça, com a logomarca da empresa bordada</t>
  </si>
  <si>
    <t xml:space="preserve">Calça de brim pesado, coz meio elástico na cor verde bandeira</t>
  </si>
  <si>
    <t xml:space="preserve">Camisa em malha ou tecido de manga curta.</t>
  </si>
  <si>
    <t xml:space="preserve">Camisa em malha ou tecido de manga comprida.</t>
  </si>
  <si>
    <t xml:space="preserve">Meia de algodão.</t>
  </si>
  <si>
    <t xml:space="preserve">Calçado em couro preto.</t>
  </si>
  <si>
    <t xml:space="preserve">Colete preto, curto, na altura da cintura, abertura frontal, fechada por três botões pretos de 16 mm de diâmetro, em casas horizontais à esquerda, gola
em “V”, mangas cavadas, 01(um)bolso no lado superior esquerdo, externo e embutido, medindo 10x10 cm, costura lateral e traseira embutida reta e
frontal, embutida e rebatida em bico para baixo, forro 100% acetato em toda extensão, abertura traseira de 5 cm em “V”(para facilitar os movimentos) e costura vertical na união dos traseiros.</t>
  </si>
  <si>
    <t xml:space="preserve">Camisa confeccionada em tecido 100% algodão, na cor branca, manga ¾</t>
  </si>
  <si>
    <t xml:space="preserve">Secretárias</t>
  </si>
  <si>
    <t xml:space="preserve">Camisa social na cor azul claro com manga ¾</t>
  </si>
  <si>
    <t xml:space="preserve">LIMPEZA E CONSERVAÇÃO</t>
  </si>
  <si>
    <t xml:space="preserve">PLANILHA DE CUSTOS E FORMAÇÃO DE PREÇOS</t>
  </si>
  <si>
    <t xml:space="preserve">Discriminação dos Serviços (Dados referentes à contratação)</t>
  </si>
  <si>
    <t xml:space="preserve">Nº Processo Administrativo</t>
  </si>
  <si>
    <t xml:space="preserve">Licitação Nº</t>
  </si>
  <si>
    <t xml:space="preserve">Data</t>
  </si>
  <si>
    <t xml:space="preserve">Hora</t>
  </si>
  <si>
    <t xml:space="preserve">15870-2024</t>
  </si>
  <si>
    <t xml:space="preserve">Local Prestação dos Serviços</t>
  </si>
  <si>
    <t xml:space="preserve">Execução Contratual</t>
  </si>
  <si>
    <t xml:space="preserve">Vigência Máxima</t>
  </si>
  <si>
    <t xml:space="preserve">Data da Proposta</t>
  </si>
  <si>
    <t xml:space="preserve">Goiânia/GO</t>
  </si>
  <si>
    <t xml:space="preserve">30 Meses</t>
  </si>
  <si>
    <t xml:space="preserve">120 meses</t>
  </si>
  <si>
    <t xml:space="preserve">Tipo de Serviço</t>
  </si>
  <si>
    <t xml:space="preserve">Dados Complementares Para Composição dos Custos Referentes à Mão de Obra</t>
  </si>
  <si>
    <t xml:space="preserve">Categoria Profissional</t>
  </si>
  <si>
    <t xml:space="preserve">Unidade de Medida</t>
  </si>
  <si>
    <t xml:space="preserve">Encarregado limpeza</t>
  </si>
  <si>
    <t xml:space="preserve">Tipo de Jornada de Trabalho</t>
  </si>
  <si>
    <t xml:space="preserve">Jornada Mensal</t>
  </si>
  <si>
    <t xml:space="preserve">Turno</t>
  </si>
  <si>
    <t xml:space="preserve">44 Horas semanais</t>
  </si>
  <si>
    <t xml:space="preserve">220 Horas</t>
  </si>
  <si>
    <t xml:space="preserve">Diurno</t>
  </si>
  <si>
    <t xml:space="preserve">Instrumento Coletivo de Trabalho</t>
  </si>
  <si>
    <t xml:space="preserve">Sindicato Patronal</t>
  </si>
  <si>
    <t xml:space="preserve">Data Base</t>
  </si>
  <si>
    <t xml:space="preserve">GO0026/2025</t>
  </si>
  <si>
    <r>
      <rPr>
        <sz val="11"/>
        <color rgb="FF000000"/>
        <rFont val="Calibri"/>
        <family val="0"/>
        <charset val="1"/>
      </rPr>
      <t xml:space="preserve">01/01/2025 – conforme cláusula 3</t>
    </r>
    <r>
      <rPr>
        <vertAlign val="superscript"/>
        <sz val="11"/>
        <color rgb="FF000000"/>
        <rFont val="Calibri"/>
        <family val="0"/>
        <charset val="1"/>
      </rPr>
      <t xml:space="preserve">a</t>
    </r>
    <r>
      <rPr>
        <sz val="11"/>
        <color rgb="FF000000"/>
        <rFont val="Calibri"/>
        <family val="0"/>
        <charset val="1"/>
      </rPr>
      <t xml:space="preserve"> da CCT</t>
    </r>
  </si>
  <si>
    <t xml:space="preserve">Salario Normativo da Categoria Profissional:</t>
  </si>
  <si>
    <t xml:space="preserve">MÓDULO 1: COMPOSIÇÃO DA REMUNERAÇÃO</t>
  </si>
  <si>
    <t xml:space="preserve">Composição da Remuneração</t>
  </si>
  <si>
    <t xml:space="preserve">%</t>
  </si>
  <si>
    <t xml:space="preserve">Valor (R$)</t>
  </si>
  <si>
    <t xml:space="preserve">A</t>
  </si>
  <si>
    <t xml:space="preserve">Salário Base</t>
  </si>
  <si>
    <t xml:space="preserve">B</t>
  </si>
  <si>
    <t xml:space="preserve">Adicional de Periculosidade</t>
  </si>
  <si>
    <t xml:space="preserve">C</t>
  </si>
  <si>
    <t xml:space="preserve">Adicional de Insalubridade</t>
  </si>
  <si>
    <t xml:space="preserve">D</t>
  </si>
  <si>
    <t xml:space="preserve">Adicional Noturno</t>
  </si>
  <si>
    <t xml:space="preserve">E</t>
  </si>
  <si>
    <t xml:space="preserve">Hora Noturna Adicional</t>
  </si>
  <si>
    <t xml:space="preserve">F</t>
  </si>
  <si>
    <t xml:space="preserve">Adicional de Hora Extra</t>
  </si>
  <si>
    <t xml:space="preserve">G</t>
  </si>
  <si>
    <t xml:space="preserve">Intervalo Intrajornada</t>
  </si>
  <si>
    <t xml:space="preserve">H</t>
  </si>
  <si>
    <t xml:space="preserve">Outros (especificar)</t>
  </si>
  <si>
    <t xml:space="preserve">Total da Remuneração:</t>
  </si>
  <si>
    <t xml:space="preserve">1A</t>
  </si>
  <si>
    <t xml:space="preserve">Composição das parcelas indenizatórias</t>
  </si>
  <si>
    <t xml:space="preserve">Intervalo Trabalhado</t>
  </si>
  <si>
    <t xml:space="preserve">Total</t>
  </si>
  <si>
    <t xml:space="preserve">MÓDULO 2: BENEFÍCIOS MENSAIS E DIÁRIOS</t>
  </si>
  <si>
    <t xml:space="preserve">Benefícios Mensais e Diários</t>
  </si>
  <si>
    <t xml:space="preserve">Transporte</t>
  </si>
  <si>
    <t xml:space="preserve">Auxílio Alimentação (vales, cesta básica, etc..)</t>
  </si>
  <si>
    <t xml:space="preserve">Amparo Familiar</t>
  </si>
  <si>
    <t xml:space="preserve">Auxílio Creche</t>
  </si>
  <si>
    <t xml:space="preserve">Seguro de Vida, invalidez e funeral</t>
  </si>
  <si>
    <t xml:space="preserve">Total Benefícios Mensais e Diários:</t>
  </si>
  <si>
    <t xml:space="preserve">MÓDULO 3: INSUMOS DIVERSOS</t>
  </si>
  <si>
    <t xml:space="preserve">Insumos Diversos</t>
  </si>
  <si>
    <t xml:space="preserve">Uniformes</t>
  </si>
  <si>
    <t xml:space="preserve">Materiais</t>
  </si>
  <si>
    <t xml:space="preserve">EPI</t>
  </si>
  <si>
    <t xml:space="preserve">Custeio compulsório para aprendizagem (cláusula vigésima sexta)</t>
  </si>
  <si>
    <t xml:space="preserve">Total de Insumos Diversos:</t>
  </si>
  <si>
    <t xml:space="preserve">MÓDULO 4: ENCARGOS SOCIAIS E TRABALHISTAS</t>
  </si>
  <si>
    <t xml:space="preserve">Submódulo 4.1: Encargos Previdenciários e FGTS</t>
  </si>
  <si>
    <t xml:space="preserve">4.1</t>
  </si>
  <si>
    <t xml:space="preserve">Encargos Previdenciários e FGTS</t>
  </si>
  <si>
    <t xml:space="preserve">INSS</t>
  </si>
  <si>
    <t xml:space="preserve">SESI ou SESC</t>
  </si>
  <si>
    <t xml:space="preserve">SENAI ou SENAC</t>
  </si>
  <si>
    <t xml:space="preserve">INCRA</t>
  </si>
  <si>
    <t xml:space="preserve">Salário Educação</t>
  </si>
  <si>
    <t xml:space="preserve">FGTS</t>
  </si>
  <si>
    <r>
      <rPr>
        <sz val="11"/>
        <color rgb="FF000000"/>
        <rFont val="Calibri"/>
        <family val="0"/>
        <charset val="1"/>
      </rPr>
      <t xml:space="preserve">Riscos Ambientais do Trabalho (RAT X FAP)</t>
    </r>
    <r>
      <rPr>
        <vertAlign val="superscript"/>
        <sz val="11"/>
        <color rgb="FF000000"/>
        <rFont val="Arial"/>
        <family val="0"/>
        <charset val="1"/>
      </rPr>
      <t xml:space="preserve">1</t>
    </r>
  </si>
  <si>
    <t xml:space="preserve">SEBRAE</t>
  </si>
  <si>
    <t xml:space="preserve">Total Submódulo 4.1:</t>
  </si>
  <si>
    <t xml:space="preserve">1. A Licitante deve preencher o item 4.1-G com o valor de seu FAP, a ser comprovado no envio de sua proposta de preços, mediante apresentação da GFIP ou outro documento apto a fazê-lo.</t>
  </si>
  <si>
    <t xml:space="preserve">Submódulo 4.2: 13º Salário e Adicional de Férias</t>
  </si>
  <si>
    <t xml:space="preserve">4.2</t>
  </si>
  <si>
    <t xml:space="preserve">13º Salário e Adicional de Férias</t>
  </si>
  <si>
    <t xml:space="preserve">13º Salário</t>
  </si>
  <si>
    <t xml:space="preserve">Adicional de Férias</t>
  </si>
  <si>
    <t xml:space="preserve">Subtotal:</t>
  </si>
  <si>
    <t xml:space="preserve">Incidência do submódulo 4.1 sobre o 13º Salário e Ad. de Férias</t>
  </si>
  <si>
    <t xml:space="preserve">Total Submódulo 4.2:</t>
  </si>
  <si>
    <t xml:space="preserve">Submódulo 4.3: Afastamento Maternidade</t>
  </si>
  <si>
    <t xml:space="preserve">4.3</t>
  </si>
  <si>
    <t xml:space="preserve">Afastamento Maternidade</t>
  </si>
  <si>
    <t xml:space="preserve">Incidência do submódulo 4.1 sobre afast. maternidade</t>
  </si>
  <si>
    <t xml:space="preserve">Total Submódulo 4.3:</t>
  </si>
  <si>
    <t xml:space="preserve">Submódulo 4.4: Provisão para Rescisão</t>
  </si>
  <si>
    <t xml:space="preserve">4.4</t>
  </si>
  <si>
    <t xml:space="preserve">Provisão para Rescisão</t>
  </si>
  <si>
    <t xml:space="preserve">Aviso Prévio Indenizado</t>
  </si>
  <si>
    <t xml:space="preserve">Incidência do FGTS sobre o Aviso Prévio Indenizado</t>
  </si>
  <si>
    <t xml:space="preserve">Multa do FGTS do Aviso Prévio Indenizado</t>
  </si>
  <si>
    <r>
      <rPr>
        <sz val="11"/>
        <color rgb="FF000000"/>
        <rFont val="Calibri"/>
        <family val="0"/>
        <charset val="1"/>
      </rPr>
      <t xml:space="preserve">Aviso Prévio Trabalhado</t>
    </r>
    <r>
      <rPr>
        <vertAlign val="superscript"/>
        <sz val="11"/>
        <color rgb="FF000000"/>
        <rFont val="Arial"/>
        <family val="0"/>
        <charset val="1"/>
      </rPr>
      <t xml:space="preserve">2</t>
    </r>
  </si>
  <si>
    <t xml:space="preserve">Incidência do submódulo 4.1 sobre aviso prév. trabalhado</t>
  </si>
  <si>
    <t xml:space="preserve">Multa do FGTS do Aviso Prévio Trabalhado</t>
  </si>
  <si>
    <t xml:space="preserve">Total Submódulo 4.4:</t>
  </si>
  <si>
    <t xml:space="preserve">2. O custo do aviso prévio trabalhado será reduzido para 0,83% a partir da primeira renovação contratual, se houver.</t>
  </si>
  <si>
    <t xml:space="preserve">Submódulo 4.5: Custo de Reposição do Profissional Ausente</t>
  </si>
  <si>
    <t xml:space="preserve">4.5</t>
  </si>
  <si>
    <t xml:space="preserve">Custo de Reposição do Profissional Ausente</t>
  </si>
  <si>
    <t xml:space="preserve">Férias</t>
  </si>
  <si>
    <t xml:space="preserve">Ausência por Doença</t>
  </si>
  <si>
    <t xml:space="preserve">Licença Paternidade</t>
  </si>
  <si>
    <t xml:space="preserve">Ausências Legais</t>
  </si>
  <si>
    <t xml:space="preserve">Ausência por Acidente de Trabalho</t>
  </si>
  <si>
    <t xml:space="preserve">Incidência do submódulo 4.1 sobre o Custo de Reposição</t>
  </si>
  <si>
    <t xml:space="preserve">Total Submódulo 4.5:</t>
  </si>
  <si>
    <t xml:space="preserve">Quadro-Resumo - Módulo 4 (Encargos Sociais e Trabalhistas)</t>
  </si>
  <si>
    <t xml:space="preserve">Módulo 4 - Encargos Sociais e Trabalhistas</t>
  </si>
  <si>
    <t xml:space="preserve">13º Salário + Adicional de Férias</t>
  </si>
  <si>
    <t xml:space="preserve">Custo de Rescisão</t>
  </si>
  <si>
    <t xml:space="preserve">4.6</t>
  </si>
  <si>
    <t xml:space="preserve">Total Módulo 4:</t>
  </si>
  <si>
    <t xml:space="preserve">Quadro-Resumo - Módulos</t>
  </si>
  <si>
    <t xml:space="preserve">Total Módulos (1+2+3+4):</t>
  </si>
  <si>
    <t xml:space="preserve">MÓDULO 5: CUSTOS INDIRETOS, TRIBUTOS E LUCRO</t>
  </si>
  <si>
    <t xml:space="preserve">Custos Indiretos, Tributos e Lucro</t>
  </si>
  <si>
    <t xml:space="preserve">Custos Indiretos</t>
  </si>
  <si>
    <t xml:space="preserve">Lucro</t>
  </si>
  <si>
    <t xml:space="preserve">C1</t>
  </si>
  <si>
    <t xml:space="preserve">Tributos Federais</t>
  </si>
  <si>
    <t xml:space="preserve">C2</t>
  </si>
  <si>
    <t xml:space="preserve">Tributos Municipais</t>
  </si>
  <si>
    <t xml:space="preserve">C3</t>
  </si>
  <si>
    <t xml:space="preserve">Outros Tributos (especificar)</t>
  </si>
  <si>
    <t xml:space="preserve">Base para Cálculo dos Tributos:</t>
  </si>
  <si>
    <t xml:space="preserve">Total Módulo 5:</t>
  </si>
  <si>
    <t xml:space="preserve">Nota (1): Custos Indiretos, Tributos e Lucro por Empregado</t>
  </si>
  <si>
    <t xml:space="preserve">Nota (2): O valor referente a tributos é obtido aplicando-se o percentual sobre o valor do faturamento</t>
  </si>
  <si>
    <t xml:space="preserve">Nota (3): Cálculo de tributos conforme Acórdão TCU nº 6.771/2009 - 1ª Câmara, DOU nº 277 - 21/11/2009</t>
  </si>
  <si>
    <t xml:space="preserve">Nota (4): Percentuais para o cálculo das provisões de acordo com o Portaria TRT 18ª GP/DG/SOF 3808/2018</t>
  </si>
  <si>
    <t xml:space="preserve">ANEXO III-B (Redação dada pela IN nº 6, de 23/12/2013)</t>
  </si>
  <si>
    <t xml:space="preserve">Quadro-Resumo do Custo por Empregado</t>
  </si>
  <si>
    <t xml:space="preserve">Mão de Obra vinculada à execução contratual (valor por empregado)</t>
  </si>
  <si>
    <t xml:space="preserve">Módulo 1 - Composição da Remuneração</t>
  </si>
  <si>
    <t xml:space="preserve">Módulo 2 - Benefícios Mensais e Diários</t>
  </si>
  <si>
    <t xml:space="preserve">Módulo 3 - Insumos Diversos</t>
  </si>
  <si>
    <t xml:space="preserve">Subtotal (A+B+C+D):</t>
  </si>
  <si>
    <t xml:space="preserve">Módulo 5 -Custos Indiretos, Tributos e Lucro</t>
  </si>
  <si>
    <t xml:space="preserve">Valor Total por Posto de Trabalho:</t>
  </si>
  <si>
    <t xml:space="preserve">Quantitativo de Postos a Contratar:</t>
  </si>
  <si>
    <t xml:space="preserve">Valor Total Mensal:</t>
  </si>
  <si>
    <t xml:space="preserve">Valor Total Anual:</t>
  </si>
  <si>
    <t xml:space="preserve">Auxiliar de Limpeza com insalubridade</t>
  </si>
  <si>
    <t xml:space="preserve">Adicional de Insalubridade sobre o salário mínimo vigente 2025</t>
  </si>
  <si>
    <t xml:space="preserve">Auxiliar de Limpeza sem insalubridade</t>
  </si>
  <si>
    <t xml:space="preserve">13359-2019</t>
  </si>
  <si>
    <t xml:space="preserve">12 Meses</t>
  </si>
  <si>
    <t xml:space="preserve">Lavador de Fachada Goiânia</t>
  </si>
  <si>
    <t xml:space="preserve">GO000118/2020</t>
  </si>
  <si>
    <t xml:space="preserve">Remuneração total divide considerando o dividor de 220 estabelecido na convenção + 50% de hora extra. Isso tudo multiplicado pela quantidade de dias trabalhados no mês, ou seja,  15 dias</t>
  </si>
  <si>
    <t xml:space="preserve">Essa contratação não terá reposição de funcionário na hora do almoço. Então, o valor da hora do almoço será remunerado com mais 50%</t>
  </si>
  <si>
    <t xml:space="preserve">Teremos duas fórmulas (salário/220*1,5)*15/2 para pagamento de meia hora indenizado ou (salário/220*1,5)*15 para indenização total de 1 horas</t>
  </si>
  <si>
    <t xml:space="preserve">Memória de Cálculo Vale Transporte</t>
  </si>
  <si>
    <t xml:space="preserve">Valor Unit.</t>
  </si>
  <si>
    <t xml:space="preserve">Qtd Por Dia</t>
  </si>
  <si>
    <t xml:space="preserve">Dias por Mês **</t>
  </si>
  <si>
    <t xml:space="preserve">Desconto</t>
  </si>
  <si>
    <t xml:space="preserve">Valor</t>
  </si>
  <si>
    <t xml:space="preserve">Memória de Cálculo Auxilio Alimentação</t>
  </si>
  <si>
    <t xml:space="preserve">Dias por Mês</t>
  </si>
  <si>
    <t xml:space="preserve">Desconto*</t>
  </si>
  <si>
    <t xml:space="preserve">SubTotal</t>
  </si>
  <si>
    <t xml:space="preserve">* O percentual de desconto do auxílio alimentação depende da CCT de cada categoria</t>
  </si>
  <si>
    <t xml:space="preserve">** A quantidade de Vale-transporte vai depender da carga horária se for de segunda-sexta: 22 dias se for de segunda-sábado: 26 dias e da CCT de cada categoria</t>
  </si>
  <si>
    <t xml:space="preserve">Fundamentação</t>
  </si>
  <si>
    <t xml:space="preserve">Art. 22, Inciso I, da Lei 8.212, de 24/07/1991</t>
  </si>
  <si>
    <t xml:space="preserve">Art. 30, Lei 8.036/90</t>
  </si>
  <si>
    <t xml:space="preserve">Art. 1º, caput, Decreto-Lei 6.246/1944 (SENAI) e Art. 4º, caput, do Decreto-Lei 8.621/1946 (SENAC)</t>
  </si>
  <si>
    <t xml:space="preserve">Decreto Lei 1.146/1970</t>
  </si>
  <si>
    <t xml:space="preserve">Art. 3º, Inciso I, Decreto 87.043/1982</t>
  </si>
  <si>
    <t xml:space="preserve">Art. 15, Lei 8.036/90 e Art. 7º, III, CF</t>
  </si>
  <si>
    <t xml:space="preserve">RAT de acordo com a atividade. Consultada no Anexo V do Decreto nº 3.048/1999.</t>
  </si>
  <si>
    <t xml:space="preserve">Art. 8º, Lei 8.029/1990</t>
  </si>
  <si>
    <t xml:space="preserve">Os submódulos 4.3 e 4.5 devem ser zerados se não houver reposição-substituição. Se não houver a substituição, para o percentual de adicional de férias somente será pago o terço constitucional.</t>
  </si>
  <si>
    <t xml:space="preserve">Esse provisionamento segundo a nossa portaria 3808/18 é 8,93 + 2,98 = 11,91</t>
  </si>
  <si>
    <t xml:space="preserve">(((1/3)/12)*100) = 2,78% Questionar sempre a área demandante se haverá reposição de funcionário, pois o percentual de 2,98% é sem reposição segundo portaria 3808-2018 SOF</t>
  </si>
  <si>
    <t xml:space="preserve">Na Contratação</t>
  </si>
  <si>
    <t xml:space="preserve">Na Prorrogação</t>
  </si>
  <si>
    <t xml:space="preserve">10% em licença maternidade</t>
  </si>
  <si>
    <t xml:space="preserve">Recalcular em função dos afastamentos ocorridos</t>
  </si>
  <si>
    <t xml:space="preserve">Verificar sempre com a área demandante se ela tem um percentual de contratos anteriores</t>
  </si>
  <si>
    <t xml:space="preserve">5,5% de empregados demitidos não trabalham...</t>
  </si>
  <si>
    <t xml:space="preserve">Somar os TR apresentados e dividir por 12</t>
  </si>
  <si>
    <t xml:space="preserve">Somar os custos de FGTS do TR e dividir por 12</t>
  </si>
  <si>
    <t xml:space="preserve">Olhar portaria 3808-2018 SOF 4,35%</t>
  </si>
  <si>
    <t xml:space="preserve">Mantém</t>
  </si>
  <si>
    <t xml:space="preserve">1,94% para o primeiro ano do contrato</t>
  </si>
  <si>
    <t xml:space="preserve">0,83% para as demais renovações</t>
  </si>
  <si>
    <t xml:space="preserve">Percentual 4,35% da portaria 3808/19 prevalece</t>
  </si>
  <si>
    <t xml:space="preserve">Se não houver reposição-substituição no posto, essa rubrica será zerada. 8,93% conforme a portaria TRT18 3808/18</t>
  </si>
  <si>
    <t xml:space="preserve">5,96 dias/ano</t>
  </si>
  <si>
    <t xml:space="preserve">Comprovar</t>
  </si>
  <si>
    <t xml:space="preserve">0,08 Vigilância - 0,04 Limpeza</t>
  </si>
  <si>
    <t xml:space="preserve">2,96 faltas/ano</t>
  </si>
  <si>
    <t xml:space="preserve">0,91 dias/ano</t>
  </si>
  <si>
    <t xml:space="preserve">Ver média do mercado</t>
  </si>
  <si>
    <t xml:space="preserve">Alíquotas para o segmento limpeza</t>
  </si>
  <si>
    <t xml:space="preserve">Ver alíquota do município de prestação do serviço</t>
  </si>
  <si>
    <t xml:space="preserve">Nesta célula deve ser aplicado a função ARRED() com precisão de 2 casas decimais após a vírgula</t>
  </si>
  <si>
    <t xml:space="preserve">Lavador de Fachada Anápolis</t>
  </si>
  <si>
    <t xml:space="preserve">São Luís dos Montes Belos</t>
  </si>
  <si>
    <t xml:space="preserve">JARDINAGEM</t>
  </si>
  <si>
    <t xml:space="preserve">CARREGADOR</t>
  </si>
  <si>
    <t xml:space="preserve">RECEPCIONISTA</t>
  </si>
  <si>
    <t xml:space="preserve">Aparecida de Goiânia/GO</t>
  </si>
  <si>
    <t xml:space="preserve">COPEIRA</t>
  </si>
  <si>
    <t xml:space="preserve">Anápolis/GO</t>
  </si>
  <si>
    <t xml:space="preserve">CHEFE DE TURMA COPA E GARÇOM</t>
  </si>
  <si>
    <t xml:space="preserve">Chefe de turma copa e garçom</t>
  </si>
  <si>
    <t xml:space="preserve">GARÇOM</t>
  </si>
  <si>
    <t xml:space="preserve">Secretário/Secretária</t>
  </si>
  <si>
    <t xml:space="preserve">COMPOSIÇÃO DA  REMUNERAÇÃO</t>
  </si>
  <si>
    <t xml:space="preserve">Salário Base  (CCT/2025)</t>
  </si>
  <si>
    <t xml:space="preserve">POSTO  SERVIÇOS DE LIMPEZA</t>
  </si>
  <si>
    <t xml:space="preserve">Salário Base </t>
  </si>
  <si>
    <t xml:space="preserve">TOTAL REMUNERAÇÃO</t>
  </si>
  <si>
    <t xml:space="preserve">POSTO RECEPCIONISTA</t>
  </si>
  <si>
    <t xml:space="preserve">POSTO GARÇOM</t>
  </si>
  <si>
    <t xml:space="preserve">          </t>
  </si>
  <si>
    <t xml:space="preserve">POSTO COPEIRA</t>
  </si>
  <si>
    <t xml:space="preserve">POSTO JARDINAGEM</t>
  </si>
  <si>
    <t xml:space="preserve">POSTO CARREGADOR</t>
  </si>
  <si>
    <t xml:space="preserve">POSTO SECRETÁRIA</t>
  </si>
  <si>
    <t xml:space="preserve">POSTO ENCARREGADO</t>
  </si>
  <si>
    <t xml:space="preserve">POSTO CHEFE DE TURMA</t>
  </si>
  <si>
    <t xml:space="preserve">VALE-TRANSPORTE  (serviços de limpeza)</t>
  </si>
  <si>
    <t xml:space="preserve">Valor Unitário do Vale Transporte</t>
  </si>
  <si>
    <t xml:space="preserve">Qt. P/Empr</t>
  </si>
  <si>
    <t xml:space="preserve">(6%)Salário</t>
  </si>
  <si>
    <t xml:space="preserve">Salário</t>
  </si>
  <si>
    <t xml:space="preserve">Dedução</t>
  </si>
  <si>
    <t xml:space="preserve">VALE-TRANSPORTE  (recepcionista)</t>
  </si>
  <si>
    <t xml:space="preserve">VALE-TRANSPORTE  (garçom)</t>
  </si>
  <si>
    <t xml:space="preserve">VALE-TRANSPORTE  (copeira)</t>
  </si>
  <si>
    <t xml:space="preserve">VALE-TRANSPORTE  (jardinagem)</t>
  </si>
  <si>
    <t xml:space="preserve">VALE-TRANSPORTE  (carregador)</t>
  </si>
  <si>
    <t xml:space="preserve">VALE-TRANSPORTE  (secretária)</t>
  </si>
  <si>
    <t xml:space="preserve">VALE-TRANSPORTE  (encarregado)</t>
  </si>
  <si>
    <t xml:space="preserve">VALE-TRANSPORTE  (chefe de turma)</t>
  </si>
  <si>
    <t xml:space="preserve">VALE-ALIMENTAÇÃO   </t>
  </si>
  <si>
    <t xml:space="preserve">Vl. Unit.</t>
  </si>
  <si>
    <t xml:space="preserve">Desc.</t>
  </si>
  <si>
    <t xml:space="preserve">Total - Desc</t>
  </si>
</sst>
</file>

<file path=xl/styles.xml><?xml version="1.0" encoding="utf-8"?>
<styleSheet xmlns="http://schemas.openxmlformats.org/spreadsheetml/2006/main">
  <numFmts count="23">
    <numFmt numFmtId="164" formatCode="General"/>
    <numFmt numFmtId="165" formatCode="0"/>
    <numFmt numFmtId="166" formatCode="&quot; R$ &quot;#,##0.00\ ;&quot;-R$ &quot;#,##0.00\ ;&quot; R$ -&quot;#\ ;@\ "/>
    <numFmt numFmtId="167" formatCode="0.00"/>
    <numFmt numFmtId="168" formatCode="#,##0.00"/>
    <numFmt numFmtId="169" formatCode="0.0"/>
    <numFmt numFmtId="170" formatCode="#,##0"/>
    <numFmt numFmtId="171" formatCode="0.000000000"/>
    <numFmt numFmtId="172" formatCode="_-&quot;R$&quot;* #,##0.00_-;&quot;-R$&quot;* #,##0.00_-;_-&quot;R$&quot;* \-??_-;_-@"/>
    <numFmt numFmtId="173" formatCode="0.000"/>
    <numFmt numFmtId="174" formatCode="0.0000%"/>
    <numFmt numFmtId="175" formatCode="[$R$-416]\ #,##0.00;[RED]\-[$R$-416]\ #,##0.00"/>
    <numFmt numFmtId="176" formatCode="0.00%"/>
    <numFmt numFmtId="177" formatCode="d/m/yy"/>
    <numFmt numFmtId="178" formatCode="#,##0.00\ ;#,##0.00\ ;\-#\ ;@\ "/>
    <numFmt numFmtId="179" formatCode="0.0%"/>
    <numFmt numFmtId="180" formatCode="#,##0.0000\ ;#,##0.0000\ ;\-#\ ;@\ "/>
    <numFmt numFmtId="181" formatCode="0%"/>
    <numFmt numFmtId="182" formatCode="0.0000"/>
    <numFmt numFmtId="183" formatCode="_-* #,##0.00_-;\-* #,##0.00_-;_-* \-??_-;_-@_-"/>
    <numFmt numFmtId="184" formatCode="_-&quot;R$&quot;* #,##0.00_-;&quot;-R$&quot;* #,##0.00_-;_-&quot;R$&quot;* \-??_-;_-@_-"/>
    <numFmt numFmtId="185" formatCode="_(&quot;R$ &quot;* #,##0.00_);_(&quot;R$ &quot;* \(#,##0.00\);_(&quot;R$ &quot;* \-??_);_(@_)"/>
    <numFmt numFmtId="186" formatCode="_-&quot;R$ &quot;* #,##0.00_-;&quot;-R$ &quot;* #,##0.00_-;_-&quot;R$ &quot;* \-??_-;_-@_-"/>
  </numFmts>
  <fonts count="42">
    <font>
      <sz val="11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color rgb="FF000000"/>
      <name val="Calibri"/>
      <family val="0"/>
      <charset val="1"/>
    </font>
    <font>
      <b val="true"/>
      <sz val="11"/>
      <color rgb="FF000000"/>
      <name val="Calibri"/>
      <family val="0"/>
      <charset val="1"/>
    </font>
    <font>
      <b val="true"/>
      <vertAlign val="superscript"/>
      <sz val="11"/>
      <color rgb="FF000000"/>
      <name val="Arial"/>
      <family val="0"/>
      <charset val="1"/>
    </font>
    <font>
      <sz val="11"/>
      <color rgb="FF000000"/>
      <name val="Calibri"/>
      <family val="0"/>
      <charset val="1"/>
    </font>
    <font>
      <vertAlign val="superscript"/>
      <sz val="11"/>
      <color rgb="FF000000"/>
      <name val="Arial"/>
      <family val="0"/>
      <charset val="1"/>
    </font>
    <font>
      <sz val="14"/>
      <color rgb="FF000000"/>
      <name val="Calibri"/>
      <family val="0"/>
      <charset val="1"/>
    </font>
    <font>
      <b val="true"/>
      <sz val="11"/>
      <color rgb="FF000000"/>
      <name val="Arial"/>
      <family val="0"/>
      <charset val="1"/>
    </font>
    <font>
      <b val="true"/>
      <sz val="16"/>
      <color rgb="FF000000"/>
      <name val="Arial"/>
      <family val="0"/>
      <charset val="1"/>
    </font>
    <font>
      <b val="true"/>
      <sz val="11"/>
      <color rgb="FFC9211E"/>
      <name val="Calibri"/>
      <family val="0"/>
      <charset val="1"/>
    </font>
    <font>
      <sz val="11"/>
      <color rgb="FFC9211E"/>
      <name val="Calibri"/>
      <family val="0"/>
      <charset val="1"/>
    </font>
    <font>
      <sz val="11"/>
      <color rgb="FFC9211E"/>
      <name val="Arial"/>
      <family val="0"/>
      <charset val="1"/>
    </font>
    <font>
      <sz val="11"/>
      <color rgb="FFFF0000"/>
      <name val="Calibri"/>
      <family val="0"/>
      <charset val="1"/>
    </font>
    <font>
      <b val="true"/>
      <sz val="11"/>
      <name val="Calibri"/>
      <family val="0"/>
      <charset val="1"/>
    </font>
    <font>
      <sz val="11"/>
      <name val="Arial"/>
      <family val="0"/>
      <charset val="1"/>
    </font>
    <font>
      <b val="true"/>
      <sz val="11"/>
      <color rgb="FFCE181E"/>
      <name val="Arial"/>
      <family val="0"/>
      <charset val="1"/>
    </font>
    <font>
      <sz val="11"/>
      <name val="Calibri"/>
      <family val="0"/>
      <charset val="1"/>
    </font>
    <font>
      <sz val="10"/>
      <color rgb="FF000000"/>
      <name val="Calibri"/>
      <family val="0"/>
      <charset val="1"/>
    </font>
    <font>
      <b val="true"/>
      <sz val="9"/>
      <color rgb="FF000000"/>
      <name val="Calibri"/>
      <family val="0"/>
      <charset val="1"/>
    </font>
    <font>
      <sz val="10"/>
      <color rgb="FF000000"/>
      <name val="Arial"/>
      <family val="0"/>
      <charset val="1"/>
    </font>
    <font>
      <sz val="9"/>
      <color rgb="FF000000"/>
      <name val="Calibri"/>
      <family val="0"/>
      <charset val="1"/>
    </font>
    <font>
      <vertAlign val="superscript"/>
      <sz val="11"/>
      <color rgb="FF000000"/>
      <name val="Calibri"/>
      <family val="0"/>
      <charset val="1"/>
    </font>
    <font>
      <sz val="11"/>
      <color rgb="FF993366"/>
      <name val="Calibri"/>
      <family val="0"/>
      <charset val="1"/>
    </font>
    <font>
      <b val="true"/>
      <sz val="11"/>
      <color rgb="FF993366"/>
      <name val="Calibri"/>
      <family val="0"/>
      <charset val="1"/>
    </font>
    <font>
      <b val="true"/>
      <sz val="11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 val="true"/>
      <sz val="12"/>
      <name val="Calibri"/>
      <family val="2"/>
      <charset val="1"/>
    </font>
    <font>
      <sz val="12"/>
      <color rgb="FF000000"/>
      <name val="Calibri"/>
      <family val="0"/>
      <charset val="1"/>
    </font>
    <font>
      <sz val="11"/>
      <color rgb="FF000000"/>
      <name val="Calibri"/>
      <family val="2"/>
      <charset val="1"/>
    </font>
    <font>
      <b val="true"/>
      <sz val="12"/>
      <color rgb="FF0070C0"/>
      <name val="Calibri"/>
      <family val="2"/>
      <charset val="1"/>
    </font>
    <font>
      <sz val="12"/>
      <color rgb="FF000000"/>
      <name val="Calibri"/>
      <family val="2"/>
      <charset val="1"/>
    </font>
    <font>
      <sz val="12"/>
      <color rgb="FF0070C0"/>
      <name val="Calibri"/>
      <family val="2"/>
      <charset val="1"/>
    </font>
    <font>
      <sz val="9"/>
      <color rgb="FF0070C0"/>
      <name val="Calibri"/>
      <family val="2"/>
      <charset val="1"/>
    </font>
    <font>
      <b val="true"/>
      <sz val="9"/>
      <color rgb="FF0070C0"/>
      <name val="Calibri"/>
      <family val="2"/>
      <charset val="1"/>
    </font>
    <font>
      <b val="true"/>
      <sz val="12"/>
      <name val="Arial"/>
      <family val="2"/>
      <charset val="1"/>
    </font>
    <font>
      <sz val="12"/>
      <name val="Arial"/>
      <family val="2"/>
      <charset val="1"/>
    </font>
    <font>
      <sz val="12"/>
      <name val="Calibri"/>
      <family val="2"/>
      <charset val="1"/>
    </font>
    <font>
      <sz val="12"/>
      <color rgb="FF000000"/>
      <name val="Arial"/>
      <family val="0"/>
      <charset val="1"/>
    </font>
  </fonts>
  <fills count="22">
    <fill>
      <patternFill patternType="none"/>
    </fill>
    <fill>
      <patternFill patternType="gray125"/>
    </fill>
    <fill>
      <patternFill patternType="solid">
        <fgColor rgb="FF969696"/>
        <bgColor rgb="FF8F93C7"/>
      </patternFill>
    </fill>
    <fill>
      <patternFill patternType="solid">
        <fgColor rgb="FF808080"/>
        <bgColor rgb="FF969696"/>
      </patternFill>
    </fill>
    <fill>
      <patternFill patternType="solid">
        <fgColor rgb="FFFFFFFF"/>
        <bgColor rgb="FFFFFFD7"/>
      </patternFill>
    </fill>
    <fill>
      <patternFill patternType="solid">
        <fgColor rgb="FF008000"/>
        <bgColor rgb="FF006C3B"/>
      </patternFill>
    </fill>
    <fill>
      <patternFill patternType="solid">
        <fgColor rgb="FFFFFFCC"/>
        <bgColor rgb="FFFFFBCC"/>
      </patternFill>
    </fill>
    <fill>
      <patternFill patternType="solid">
        <fgColor rgb="FFFFFF00"/>
        <bgColor rgb="FFFFF200"/>
      </patternFill>
    </fill>
    <fill>
      <patternFill patternType="solid">
        <fgColor rgb="FFFFCC00"/>
        <bgColor rgb="FFFFF200"/>
      </patternFill>
    </fill>
    <fill>
      <patternFill patternType="solid">
        <fgColor rgb="FFCCCCFF"/>
        <bgColor rgb="FFD9D9D9"/>
      </patternFill>
    </fill>
    <fill>
      <patternFill patternType="solid">
        <fgColor rgb="FF99CC00"/>
        <bgColor rgb="FF81D41A"/>
      </patternFill>
    </fill>
    <fill>
      <patternFill patternType="solid">
        <fgColor rgb="FF006C3B"/>
        <bgColor rgb="FF00864B"/>
      </patternFill>
    </fill>
    <fill>
      <patternFill patternType="solid">
        <fgColor rgb="FF8F93C7"/>
        <bgColor rgb="FF969696"/>
      </patternFill>
    </fill>
    <fill>
      <patternFill patternType="solid">
        <fgColor rgb="FFFFFBCC"/>
        <bgColor rgb="FFFFFFCC"/>
      </patternFill>
    </fill>
    <fill>
      <patternFill patternType="solid">
        <fgColor rgb="FFFFF450"/>
        <bgColor rgb="FFFFF200"/>
      </patternFill>
    </fill>
    <fill>
      <patternFill patternType="solid">
        <fgColor rgb="FF00864B"/>
        <bgColor rgb="FF006C3B"/>
      </patternFill>
    </fill>
    <fill>
      <patternFill patternType="solid">
        <fgColor rgb="FF81D41A"/>
        <bgColor rgb="FF99CC00"/>
      </patternFill>
    </fill>
    <fill>
      <patternFill patternType="solid">
        <fgColor rgb="FF99CCFF"/>
        <bgColor rgb="FFADC5E7"/>
      </patternFill>
    </fill>
    <fill>
      <patternFill patternType="solid">
        <fgColor rgb="FFADC5E7"/>
        <bgColor rgb="FF99CCFF"/>
      </patternFill>
    </fill>
    <fill>
      <patternFill patternType="solid">
        <fgColor rgb="FFFFFFD7"/>
        <bgColor rgb="FFFFFFCC"/>
      </patternFill>
    </fill>
    <fill>
      <patternFill patternType="solid">
        <fgColor rgb="FFFFF200"/>
        <bgColor rgb="FFFFFF00"/>
      </patternFill>
    </fill>
    <fill>
      <patternFill patternType="solid">
        <fgColor rgb="FFD9D9D9"/>
        <bgColor rgb="FFCCCCFF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3" fontId="32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84" fontId="32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81" fontId="32" fillId="0" borderId="0" applyFont="true" applyBorder="false" applyAlignment="true" applyProtection="false">
      <alignment horizontal="general" vertical="bottom" textRotation="0" wrapText="false" indent="0" shrinkToFit="false"/>
    </xf>
  </cellStyleXfs>
  <cellXfs count="4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5" fillId="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5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6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7" fillId="8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0" fillId="0" borderId="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7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7" fillId="1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0" fillId="0" borderId="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7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1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0" fillId="0" borderId="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8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2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7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9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3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2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5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2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6" fillId="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6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9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1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12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1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7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1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1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7" fillId="1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3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7" fillId="15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4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4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75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5" fillId="4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7" fillId="4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4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6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8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6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0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6" fontId="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9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6" fontId="0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0" fillId="0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6" fontId="0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5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6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7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0" fillId="7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0" fillId="16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5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2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17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4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4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" fillId="4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0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6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5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8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75" fontId="7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7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6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17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17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7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6" fontId="7" fillId="6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7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7" fillId="17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17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6" fontId="7" fillId="19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17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5" fillId="17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5" fillId="17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17" borderId="2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17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7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17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7" fillId="17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5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4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6" fontId="0" fillId="4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7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0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7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0" fillId="4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4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3" fillId="0" borderId="2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25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5" fillId="4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5" fontId="5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7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17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0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5" fillId="17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17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0" borderId="1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6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1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19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19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9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18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9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6" fontId="17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19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7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19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5" fillId="17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9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7" fontId="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7" fillId="6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7" fillId="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17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7" fillId="17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17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17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7" fillId="17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17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7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17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5" fillId="17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7" fillId="17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5" fillId="17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7" fillId="4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7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18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7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6" fontId="0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8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7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7" fillId="18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5" fillId="18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5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7" fillId="17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5" fillId="17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18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6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7" fillId="6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21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31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2" fillId="0" borderId="0" xfId="15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3" fontId="33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3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3" fontId="2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7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83" fontId="33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83" fontId="3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9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39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9" fillId="0" borderId="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4" fontId="39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39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39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4" fontId="38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9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9" fillId="0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39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9" fillId="0" borderId="1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4" fontId="39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8" fillId="0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3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5" fontId="3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1" fontId="3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4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6" fontId="39" fillId="0" borderId="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86" fontId="3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1" fillId="17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1D41A"/>
      <rgbColor rgb="FF800080"/>
      <rgbColor rgb="FF00864B"/>
      <rgbColor rgb="FFADC5E7"/>
      <rgbColor rgb="FF808080"/>
      <rgbColor rgb="FF8F93C7"/>
      <rgbColor rgb="FF993366"/>
      <rgbColor rgb="FFFFFFCC"/>
      <rgbColor rgb="FFFFF450"/>
      <rgbColor rgb="FF660066"/>
      <rgbColor rgb="FFFF8080"/>
      <rgbColor rgb="FF0070C0"/>
      <rgbColor rgb="FFCCCCFF"/>
      <rgbColor rgb="FF000080"/>
      <rgbColor rgb="FFFF00FF"/>
      <rgbColor rgb="FFFFF200"/>
      <rgbColor rgb="FF00FFFF"/>
      <rgbColor rgb="FF800080"/>
      <rgbColor rgb="FF800000"/>
      <rgbColor rgb="FF006C3B"/>
      <rgbColor rgb="FF0000FF"/>
      <rgbColor rgb="FF00CCFF"/>
      <rgbColor rgb="FFCCFFFF"/>
      <rgbColor rgb="FFFFFFD7"/>
      <rgbColor rgb="FFFFFBCC"/>
      <rgbColor rgb="FF99CCFF"/>
      <rgbColor rgb="FFFF99CC"/>
      <rgbColor rgb="FFCC99FF"/>
      <rgbColor rgb="FFD9D9D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CE181E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worksheet" Target="worksheets/sheet46.xml"/><Relationship Id="rId49" Type="http://schemas.openxmlformats.org/officeDocument/2006/relationships/worksheet" Target="worksheets/sheet47.xml"/><Relationship Id="rId50" Type="http://schemas.openxmlformats.org/officeDocument/2006/relationships/worksheet" Target="worksheets/sheet48.xml"/><Relationship Id="rId51" Type="http://schemas.openxmlformats.org/officeDocument/2006/relationships/worksheet" Target="worksheets/sheet49.xml"/><Relationship Id="rId52" Type="http://schemas.openxmlformats.org/officeDocument/2006/relationships/worksheet" Target="worksheets/sheet50.xml"/><Relationship Id="rId53" Type="http://schemas.openxmlformats.org/officeDocument/2006/relationships/worksheet" Target="worksheets/sheet51.xml"/><Relationship Id="rId5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1048576"/>
  <sheetViews>
    <sheetView showFormulas="false" showGridLines="true" showRowColHeaders="true" showZeros="true" rightToLeft="false" tabSelected="true" showOutlineSymbols="true" defaultGridColor="true" view="normal" topLeftCell="A127" colorId="64" zoomScale="85" zoomScaleNormal="85" zoomScalePageLayoutView="100" workbookViewId="0">
      <selection pane="topLeft" activeCell="M24" activeCellId="0" sqref="M24"/>
    </sheetView>
  </sheetViews>
  <sheetFormatPr defaultColWidth="8.6171875" defaultRowHeight="13.8" customHeight="true" zeroHeight="false" outlineLevelRow="0" outlineLevelCol="0"/>
  <cols>
    <col collapsed="false" customWidth="true" hidden="false" outlineLevel="0" max="6" min="1" style="1" width="7.76"/>
    <col collapsed="false" customWidth="true" hidden="false" outlineLevel="0" max="7" min="7" style="1" width="10.27"/>
    <col collapsed="false" customWidth="true" hidden="false" outlineLevel="0" max="8" min="8" style="1" width="6.24"/>
    <col collapsed="false" customWidth="true" hidden="false" outlineLevel="0" max="13" min="9" style="1" width="7.76"/>
    <col collapsed="false" customWidth="true" hidden="false" outlineLevel="0" max="14" min="14" style="1" width="12.47"/>
    <col collapsed="false" customWidth="true" hidden="false" outlineLevel="0" max="18" min="15" style="1" width="6"/>
    <col collapsed="false" customWidth="true" hidden="false" outlineLevel="0" max="1016" min="19" style="1" width="12.63"/>
    <col collapsed="false" customWidth="true" hidden="false" outlineLevel="0" max="1025" min="1017" style="1" width="10.5"/>
  </cols>
  <sheetData>
    <row r="1" customFormat="false" ht="18.75" hidden="false" customHeight="true" outlineLevel="0" collapsed="false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customFormat="false" ht="15.7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5.75" hidden="false" customHeight="true" outlineLevel="0" collapsed="false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customFormat="false" ht="15.75" hidden="false" customHeight="true" outlineLevel="0" collapsed="false">
      <c r="A4" s="4" t="s">
        <v>1</v>
      </c>
      <c r="B4" s="3" t="s">
        <v>2</v>
      </c>
      <c r="C4" s="3"/>
      <c r="D4" s="3"/>
      <c r="E4" s="3"/>
      <c r="F4" s="3" t="s">
        <v>3</v>
      </c>
      <c r="G4" s="3" t="s">
        <v>4</v>
      </c>
      <c r="H4" s="3"/>
      <c r="I4" s="3" t="s">
        <v>5</v>
      </c>
      <c r="J4" s="3"/>
      <c r="K4" s="3" t="s">
        <v>6</v>
      </c>
      <c r="L4" s="3"/>
      <c r="M4" s="5" t="s">
        <v>7</v>
      </c>
      <c r="N4" s="5"/>
    </row>
    <row r="5" customFormat="false" ht="17.25" hidden="false" customHeight="true" outlineLevel="0" collapsed="false">
      <c r="A5" s="6" t="n">
        <v>1</v>
      </c>
      <c r="B5" s="7" t="str">
        <f aca="false">'#2_Custo_por_m2_'!A4</f>
        <v>Fórum Trabalhista - Serviço Mensal</v>
      </c>
      <c r="C5" s="7"/>
      <c r="D5" s="7"/>
      <c r="E5" s="7"/>
      <c r="F5" s="8" t="n">
        <f aca="false">'#2_Custo_por_m2_'!F18</f>
        <v>20.4815876635328</v>
      </c>
      <c r="G5" s="9" t="n">
        <f aca="false">'#2_Custo_por_m2_'!I18</f>
        <v>120008.7149</v>
      </c>
      <c r="H5" s="9"/>
      <c r="I5" s="9" t="n">
        <f aca="false">'#3_Insumos_de_limpeza'!V88</f>
        <v>38034.45</v>
      </c>
      <c r="J5" s="9"/>
      <c r="K5" s="9" t="n">
        <f aca="false">'#4_Equipamentos'!V39</f>
        <v>2251.36</v>
      </c>
      <c r="L5" s="9"/>
      <c r="M5" s="10" t="n">
        <f aca="false">K5+I5+G5</f>
        <v>160294.5249</v>
      </c>
      <c r="N5" s="10"/>
    </row>
    <row r="6" customFormat="false" ht="15.75" hidden="false" customHeight="true" outlineLevel="0" collapsed="false">
      <c r="A6" s="6" t="s">
        <v>8</v>
      </c>
      <c r="B6" s="11" t="s">
        <v>9</v>
      </c>
      <c r="C6" s="11"/>
      <c r="D6" s="11"/>
      <c r="E6" s="11"/>
      <c r="F6" s="12" t="n">
        <f aca="false">ROUNDUP((F5+F7+F8+F9+F10+F11)/30,0)</f>
        <v>2</v>
      </c>
      <c r="G6" s="9" t="n">
        <v>0</v>
      </c>
      <c r="H6" s="9"/>
      <c r="I6" s="9" t="n">
        <v>0</v>
      </c>
      <c r="J6" s="9"/>
      <c r="K6" s="9" t="n">
        <v>0</v>
      </c>
      <c r="L6" s="9"/>
      <c r="M6" s="10" t="n">
        <v>0</v>
      </c>
      <c r="N6" s="10"/>
    </row>
    <row r="7" customFormat="false" ht="15.75" hidden="false" customHeight="true" outlineLevel="0" collapsed="false">
      <c r="A7" s="6" t="n">
        <v>2</v>
      </c>
      <c r="B7" s="7" t="str">
        <f aca="false">'#2_Custo_por_m2_'!A21</f>
        <v>Ialba-Luza - Serviço Mensal</v>
      </c>
      <c r="C7" s="7"/>
      <c r="D7" s="7"/>
      <c r="E7" s="7"/>
      <c r="F7" s="8" t="n">
        <f aca="false">'#2_Custo_por_m2_'!F33</f>
        <v>0.939108760683761</v>
      </c>
      <c r="G7" s="9" t="n">
        <f aca="false">'#2_Custo_por_m2_'!I33</f>
        <v>5500.5708</v>
      </c>
      <c r="H7" s="9"/>
      <c r="I7" s="9" t="n">
        <v>0</v>
      </c>
      <c r="J7" s="9"/>
      <c r="K7" s="9" t="n">
        <v>0</v>
      </c>
      <c r="L7" s="9"/>
      <c r="M7" s="10" t="n">
        <f aca="false">K7+I7+G7</f>
        <v>5500.5708</v>
      </c>
      <c r="N7" s="10"/>
    </row>
    <row r="8" customFormat="false" ht="15.75" hidden="false" customHeight="true" outlineLevel="0" collapsed="false">
      <c r="A8" s="6" t="n">
        <v>3</v>
      </c>
      <c r="B8" s="7" t="str">
        <f aca="false">'#2_Custo_por_m2_'!A36</f>
        <v>Blocos B3/B4 - Serviço Mensal</v>
      </c>
      <c r="C8" s="7"/>
      <c r="D8" s="7"/>
      <c r="E8" s="7"/>
      <c r="F8" s="8" t="n">
        <f aca="false">'#2_Custo_por_m2_'!F47</f>
        <v>5.73166803807305</v>
      </c>
      <c r="G8" s="9" t="n">
        <f aca="false">'#2_Custo_por_m2_'!I47</f>
        <v>33658.8846</v>
      </c>
      <c r="H8" s="9"/>
      <c r="I8" s="9" t="n">
        <f aca="false">'#3_Insumos_de_limpeza'!V89</f>
        <v>6044.38884295432</v>
      </c>
      <c r="J8" s="9"/>
      <c r="K8" s="13"/>
      <c r="L8" s="13"/>
      <c r="M8" s="10" t="n">
        <f aca="false">K8+I8+G8</f>
        <v>39703.2734429543</v>
      </c>
      <c r="N8" s="10"/>
    </row>
    <row r="9" customFormat="false" ht="15.75" hidden="false" customHeight="true" outlineLevel="0" collapsed="false">
      <c r="A9" s="6" t="n">
        <v>4</v>
      </c>
      <c r="B9" s="7" t="str">
        <f aca="false">'#2_Custo_por_m2_'!A50</f>
        <v>Blocos B1/B2 -Subsolo ao Térreo - Serviço Mensal</v>
      </c>
      <c r="C9" s="7"/>
      <c r="D9" s="7"/>
      <c r="E9" s="7"/>
      <c r="F9" s="8" t="n">
        <f aca="false">'#2_Custo_por_m2_'!F63</f>
        <v>7.46689290627362</v>
      </c>
      <c r="G9" s="9" t="n">
        <f aca="false">'#2_Custo_por_m2_'!I63</f>
        <v>44891.842</v>
      </c>
      <c r="H9" s="9"/>
      <c r="I9" s="9" t="n">
        <f aca="false">'#3_Insumos_de_limpeza'!V90</f>
        <v>13715.69</v>
      </c>
      <c r="J9" s="9"/>
      <c r="K9" s="9" t="n">
        <f aca="false">'#4_Equipamentos'!V40</f>
        <v>133.71</v>
      </c>
      <c r="L9" s="9"/>
      <c r="M9" s="10" t="n">
        <f aca="false">K9+I9+G9</f>
        <v>58741.242</v>
      </c>
      <c r="N9" s="10"/>
    </row>
    <row r="10" customFormat="false" ht="15.75" hidden="false" customHeight="true" outlineLevel="0" collapsed="false">
      <c r="A10" s="6" t="n">
        <v>5</v>
      </c>
      <c r="B10" s="7" t="str">
        <f aca="false">'#2_Custo_por_m2_'!A66</f>
        <v>Blocos B1/B2 - Edifício B1 - Serviço Mensal</v>
      </c>
      <c r="C10" s="7"/>
      <c r="D10" s="7"/>
      <c r="E10" s="7"/>
      <c r="F10" s="8" t="n">
        <f aca="false">'#2_Custo_por_m2_'!F73</f>
        <v>2.61242484848485</v>
      </c>
      <c r="G10" s="9" t="n">
        <f aca="false">'#2_Custo_por_m2_'!I73</f>
        <v>15610.7165</v>
      </c>
      <c r="H10" s="9"/>
      <c r="I10" s="9" t="n">
        <f aca="false">'#3_Insumos_de_limpeza'!V91</f>
        <v>6411.29</v>
      </c>
      <c r="J10" s="9"/>
      <c r="K10" s="9" t="n">
        <f aca="false">'#4_Equipamentos'!V41</f>
        <v>382.3</v>
      </c>
      <c r="L10" s="9"/>
      <c r="M10" s="10" t="n">
        <f aca="false">K10+I10+G10</f>
        <v>22404.3065</v>
      </c>
      <c r="N10" s="10"/>
    </row>
    <row r="11" customFormat="false" ht="15.75" hidden="false" customHeight="true" outlineLevel="0" collapsed="false">
      <c r="A11" s="6" t="n">
        <v>6</v>
      </c>
      <c r="B11" s="7" t="str">
        <f aca="false">'#2_Custo_por_m2_'!A77</f>
        <v>Blocos B1/B2 - Edifício B2</v>
      </c>
      <c r="C11" s="7"/>
      <c r="D11" s="7"/>
      <c r="E11" s="7"/>
      <c r="F11" s="8" t="n">
        <f aca="false">'#2_Custo_por_m2_'!F85</f>
        <v>6.64196745283019</v>
      </c>
      <c r="G11" s="9" t="n">
        <f aca="false">'#2_Custo_por_m2_'!I85</f>
        <v>39859.4354</v>
      </c>
      <c r="H11" s="9"/>
      <c r="I11" s="9" t="n">
        <f aca="false">'#3_Insumos_de_limpeza'!V92</f>
        <v>11888.6794295432</v>
      </c>
      <c r="J11" s="9"/>
      <c r="K11" s="9" t="n">
        <f aca="false">'#4_Equipamentos'!V42</f>
        <v>382.303138775511</v>
      </c>
      <c r="L11" s="9"/>
      <c r="M11" s="10" t="n">
        <f aca="false">K11+I11+G11</f>
        <v>52130.4179683187</v>
      </c>
      <c r="N11" s="10"/>
    </row>
    <row r="12" customFormat="false" ht="15.75" hidden="false" customHeight="true" outlineLevel="0" collapsed="false">
      <c r="A12" s="14" t="s">
        <v>10</v>
      </c>
      <c r="B12" s="14"/>
      <c r="C12" s="14"/>
      <c r="D12" s="14"/>
      <c r="E12" s="14"/>
      <c r="F12" s="15" t="n">
        <f aca="false">ROUNDUP(SUM(F5:F11),0)</f>
        <v>46</v>
      </c>
      <c r="G12" s="16" t="n">
        <f aca="false">SUM(G5:H11)</f>
        <v>259530.1642</v>
      </c>
      <c r="H12" s="16"/>
      <c r="I12" s="17" t="n">
        <f aca="false">SUM(I5:J11)</f>
        <v>76094.4982724976</v>
      </c>
      <c r="J12" s="17"/>
      <c r="K12" s="16" t="n">
        <f aca="false">SUM(K5:L11)</f>
        <v>3149.67313877551</v>
      </c>
      <c r="L12" s="16"/>
      <c r="M12" s="16" t="n">
        <f aca="false">SUM(M5:N11)</f>
        <v>338774.335611273</v>
      </c>
      <c r="N12" s="16"/>
    </row>
    <row r="13" customFormat="false" ht="15.75" hidden="false" customHeight="true" outlineLevel="0" collapsed="false">
      <c r="A13" s="14" t="s">
        <v>11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6" t="n">
        <f aca="false">M12*12</f>
        <v>4065292.02733528</v>
      </c>
      <c r="N13" s="16"/>
    </row>
    <row r="14" customFormat="false" ht="15.75" hidden="false" customHeight="true" outlineLevel="0" collapsed="false">
      <c r="A14" s="11" t="s">
        <v>12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customFormat="false" ht="15.75" hidden="false" customHeight="true" outlineLevel="0" collapsed="false">
      <c r="A15" s="11" t="s">
        <v>13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customFormat="false" ht="15.75" hidden="false" customHeight="true" outlineLevel="0" collapsed="false">
      <c r="A16" s="11" t="s">
        <v>14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</row>
    <row r="17" customFormat="false" ht="15.75" hidden="false" customHeight="true" outlineLevel="0" collapsed="false">
      <c r="A17" s="3" t="s">
        <v>15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customFormat="false" ht="15.75" hidden="false" customHeight="true" outlineLevel="0" collapsed="false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customFormat="false" ht="15.75" hidden="false" customHeight="true" outlineLevel="0" collapsed="false">
      <c r="A19" s="4" t="s">
        <v>1</v>
      </c>
      <c r="B19" s="3" t="s">
        <v>2</v>
      </c>
      <c r="C19" s="3"/>
      <c r="D19" s="3"/>
      <c r="E19" s="3"/>
      <c r="F19" s="3" t="s">
        <v>3</v>
      </c>
      <c r="G19" s="3" t="s">
        <v>4</v>
      </c>
      <c r="H19" s="3"/>
      <c r="I19" s="18" t="s">
        <v>16</v>
      </c>
      <c r="J19" s="18"/>
      <c r="K19" s="3" t="s">
        <v>6</v>
      </c>
      <c r="L19" s="3"/>
      <c r="M19" s="5" t="s">
        <v>7</v>
      </c>
      <c r="N19" s="5"/>
    </row>
    <row r="20" customFormat="false" ht="15.75" hidden="false" customHeight="true" outlineLevel="0" collapsed="false">
      <c r="A20" s="6" t="n">
        <v>7</v>
      </c>
      <c r="B20" s="19" t="str">
        <f aca="false">'#2_Custo_por_m2_'!A329</f>
        <v>Município – Águas Lindas - GO</v>
      </c>
      <c r="C20" s="19"/>
      <c r="D20" s="19"/>
      <c r="E20" s="19"/>
      <c r="F20" s="20" t="n">
        <f aca="false">'#2_Custo_por_m2_'!F332</f>
        <v>0.95655</v>
      </c>
      <c r="G20" s="21" t="n">
        <f aca="false">'#2_Custo_por_m2_'!I332</f>
        <v>5498.2494</v>
      </c>
      <c r="H20" s="21"/>
      <c r="I20" s="21" t="n">
        <f aca="false">'#3_Insumos_de_limpeza'!EM93</f>
        <v>1456.62702231719</v>
      </c>
      <c r="J20" s="21"/>
      <c r="K20" s="21" t="n">
        <f aca="false">'#4_Equipamentos'!DZ38</f>
        <v>5.11024000000001</v>
      </c>
      <c r="L20" s="21"/>
      <c r="M20" s="22" t="n">
        <f aca="false">G20+I20+K20</f>
        <v>6959.98666231719</v>
      </c>
      <c r="N20" s="22"/>
    </row>
    <row r="21" customFormat="false" ht="15.75" hidden="false" customHeight="true" outlineLevel="0" collapsed="false">
      <c r="A21" s="6" t="n">
        <v>8</v>
      </c>
      <c r="B21" s="7" t="str">
        <f aca="false">'#2_Custo_por_m2_'!A102</f>
        <v>Município - Anápolis - GO</v>
      </c>
      <c r="C21" s="7"/>
      <c r="D21" s="7"/>
      <c r="E21" s="7"/>
      <c r="F21" s="23" t="n">
        <f aca="false">'#2_Custo_por_m2_'!F107</f>
        <v>3</v>
      </c>
      <c r="G21" s="9" t="n">
        <f aca="false">'#2_Custo_por_m2_'!I107</f>
        <v>17317.27</v>
      </c>
      <c r="H21" s="9"/>
      <c r="I21" s="9" t="n">
        <f aca="false">'#3_Insumos_de_limpeza'!AZ93</f>
        <v>5254.19978046647</v>
      </c>
      <c r="J21" s="9"/>
      <c r="K21" s="9" t="n">
        <f aca="false">'#4_Equipamentos'!V43</f>
        <v>154.77</v>
      </c>
      <c r="L21" s="9"/>
      <c r="M21" s="10" t="n">
        <f aca="false">K21+I21+G21</f>
        <v>22726.2397804665</v>
      </c>
      <c r="N21" s="10"/>
    </row>
    <row r="22" customFormat="false" ht="14.25" hidden="false" customHeight="true" outlineLevel="0" collapsed="false">
      <c r="A22" s="6" t="n">
        <v>9</v>
      </c>
      <c r="B22" s="7" t="str">
        <f aca="false">'#2_Custo_por_m2_'!A111</f>
        <v>Município - Aparecida de Goiânia - GO</v>
      </c>
      <c r="C22" s="7"/>
      <c r="D22" s="7"/>
      <c r="E22" s="7"/>
      <c r="F22" s="23" t="n">
        <f aca="false">'#2_Custo_por_m2_'!F118</f>
        <v>2</v>
      </c>
      <c r="G22" s="9" t="n">
        <f aca="false">'#2_Custo_por_m2_'!I118</f>
        <v>14647.13</v>
      </c>
      <c r="H22" s="9"/>
      <c r="I22" s="9" t="n">
        <f aca="false">'#3_Insumos_de_limpeza'!BC93</f>
        <v>3715.23094368471</v>
      </c>
      <c r="J22" s="9"/>
      <c r="K22" s="9" t="n">
        <f aca="false">'#4_Equipamentos'!V44</f>
        <v>154.77</v>
      </c>
      <c r="L22" s="9"/>
      <c r="M22" s="10" t="n">
        <f aca="false">K22+I22+G22</f>
        <v>18517.1309436847</v>
      </c>
      <c r="N22" s="10"/>
    </row>
    <row r="23" customFormat="false" ht="14.25" hidden="false" customHeight="true" outlineLevel="0" collapsed="false">
      <c r="A23" s="6" t="n">
        <v>10</v>
      </c>
      <c r="B23" s="7" t="str">
        <f aca="false">'#2_Custo_por_m2_'!A121</f>
        <v>Município - Caldas Novas - GO</v>
      </c>
      <c r="C23" s="7"/>
      <c r="D23" s="7"/>
      <c r="E23" s="7"/>
      <c r="F23" s="23" t="n">
        <f aca="false">'#2_Custo_por_m2_'!F129</f>
        <v>1.00269592222222</v>
      </c>
      <c r="G23" s="9" t="n">
        <f aca="false">'#2_Custo_por_m2_'!I129</f>
        <v>5553.26</v>
      </c>
      <c r="H23" s="9"/>
      <c r="I23" s="9" t="n">
        <f aca="false">'#3_Insumos_de_limpeza'!BF93</f>
        <v>1750.75534948064</v>
      </c>
      <c r="J23" s="9"/>
      <c r="K23" s="9" t="n">
        <f aca="false">'#4_Equipamentos'!V45</f>
        <v>153.9</v>
      </c>
      <c r="L23" s="9"/>
      <c r="M23" s="10" t="n">
        <f aca="false">K23+I23+G23</f>
        <v>7457.91534948064</v>
      </c>
      <c r="N23" s="10"/>
    </row>
    <row r="24" customFormat="false" ht="15.75" hidden="false" customHeight="true" outlineLevel="0" collapsed="false">
      <c r="A24" s="6" t="n">
        <v>11</v>
      </c>
      <c r="B24" s="7" t="str">
        <f aca="false">'#2_Custo_por_m2_'!A132</f>
        <v>Município -Catalão - GO</v>
      </c>
      <c r="C24" s="7"/>
      <c r="D24" s="7"/>
      <c r="E24" s="7"/>
      <c r="F24" s="23" t="n">
        <f aca="false">'#2_Custo_por_m2_'!F141</f>
        <v>2</v>
      </c>
      <c r="G24" s="9" t="n">
        <f aca="false">'#2_Custo_por_m2_'!I141</f>
        <v>11145.2900109553</v>
      </c>
      <c r="H24" s="9"/>
      <c r="I24" s="9" t="n">
        <f aca="false">'#3_Insumos_de_limpeza'!BL93</f>
        <v>2841.10751333333</v>
      </c>
      <c r="J24" s="9"/>
      <c r="K24" s="9" t="n">
        <f aca="false">'#4_Equipamentos'!V46</f>
        <v>153.030881577465</v>
      </c>
      <c r="L24" s="9"/>
      <c r="M24" s="10" t="n">
        <f aca="false">K24+I24+G24</f>
        <v>14139.4284058661</v>
      </c>
      <c r="N24" s="10"/>
    </row>
    <row r="25" customFormat="false" ht="15.75" hidden="false" customHeight="true" outlineLevel="0" collapsed="false">
      <c r="A25" s="6" t="n">
        <v>12</v>
      </c>
      <c r="B25" s="7" t="str">
        <f aca="false">'#2_Custo_por_m2_'!A144</f>
        <v>Município - Ceres - GO</v>
      </c>
      <c r="C25" s="7"/>
      <c r="D25" s="7"/>
      <c r="E25" s="7"/>
      <c r="F25" s="23" t="n">
        <f aca="false">'#2_Custo_por_m2_'!F148</f>
        <v>1</v>
      </c>
      <c r="G25" s="9" t="n">
        <f aca="false">'#2_Custo_por_m2_'!I148</f>
        <v>5508.77</v>
      </c>
      <c r="H25" s="9"/>
      <c r="I25" s="9" t="n">
        <f aca="false">'#3_Insumos_de_limpeza'!BO93</f>
        <v>1760.7311634378</v>
      </c>
      <c r="J25" s="9"/>
      <c r="K25" s="9" t="n">
        <f aca="false">'#4_Equipamentos'!V47</f>
        <v>153.03</v>
      </c>
      <c r="L25" s="9"/>
      <c r="M25" s="10" t="n">
        <f aca="false">K25+I25+G25</f>
        <v>7422.5311634378</v>
      </c>
      <c r="N25" s="10"/>
    </row>
    <row r="26" customFormat="false" ht="15.75" hidden="false" customHeight="true" outlineLevel="0" collapsed="false">
      <c r="A26" s="6" t="n">
        <v>13</v>
      </c>
      <c r="B26" s="7" t="str">
        <f aca="false">'#2_Custo_por_m2_'!A151</f>
        <v>Município - Formosa - GO</v>
      </c>
      <c r="C26" s="7"/>
      <c r="D26" s="7"/>
      <c r="E26" s="7"/>
      <c r="F26" s="23" t="n">
        <f aca="false">'#2_Custo_por_m2_'!F155</f>
        <v>1</v>
      </c>
      <c r="G26" s="9" t="n">
        <f aca="false">'#2_Custo_por_m2_'!I154</f>
        <v>5680.7556</v>
      </c>
      <c r="H26" s="9"/>
      <c r="I26" s="9" t="n">
        <f aca="false">'#3_Insumos_de_limpeza'!BR93</f>
        <v>1760.7311634378</v>
      </c>
      <c r="J26" s="9"/>
      <c r="K26" s="9" t="n">
        <f aca="false">'#4_Equipamentos'!V48</f>
        <v>154.77</v>
      </c>
      <c r="L26" s="9"/>
      <c r="M26" s="10" t="n">
        <f aca="false">K26+I26+G26</f>
        <v>7596.2567634378</v>
      </c>
      <c r="N26" s="10"/>
    </row>
    <row r="27" customFormat="false" ht="15.75" hidden="false" customHeight="true" outlineLevel="0" collapsed="false">
      <c r="A27" s="6" t="n">
        <v>14</v>
      </c>
      <c r="B27" s="7" t="str">
        <f aca="false">'#2_Custo_por_m2_'!A162</f>
        <v>Município - Goianésia - GO</v>
      </c>
      <c r="C27" s="7"/>
      <c r="D27" s="7"/>
      <c r="E27" s="7"/>
      <c r="F27" s="23" t="n">
        <f aca="false">'#2_Custo_por_m2_'!F170</f>
        <v>1</v>
      </c>
      <c r="G27" s="9" t="n">
        <f aca="false">'#2_Custo_por_m2_'!I170</f>
        <v>5659.36</v>
      </c>
      <c r="H27" s="9"/>
      <c r="I27" s="9" t="n">
        <f aca="false">'#3_Insumos_de_limpeza'!BU93</f>
        <v>1801.79777949465</v>
      </c>
      <c r="J27" s="9"/>
      <c r="K27" s="9" t="n">
        <f aca="false">'#4_Equipamentos'!V49</f>
        <v>154.77</v>
      </c>
      <c r="L27" s="9"/>
      <c r="M27" s="10" t="n">
        <f aca="false">K27+I27+G27</f>
        <v>7615.92777949465</v>
      </c>
      <c r="N27" s="10"/>
    </row>
    <row r="28" customFormat="false" ht="15.75" hidden="false" customHeight="true" outlineLevel="0" collapsed="false">
      <c r="A28" s="6" t="n">
        <v>15</v>
      </c>
      <c r="B28" s="7" t="str">
        <f aca="false">'#2_Custo_por_m2_'!A173</f>
        <v>Município - Goiás - GO</v>
      </c>
      <c r="C28" s="7"/>
      <c r="D28" s="7"/>
      <c r="E28" s="7"/>
      <c r="F28" s="23" t="n">
        <f aca="false">'#2_Custo_por_m2_'!F177</f>
        <v>1</v>
      </c>
      <c r="G28" s="9" t="n">
        <f aca="false">'#2_Custo_por_m2_'!I177</f>
        <v>5566.9396</v>
      </c>
      <c r="H28" s="9"/>
      <c r="I28" s="9" t="n">
        <f aca="false">'#3_Insumos_de_limpeza'!CA93</f>
        <v>1760.7311634378</v>
      </c>
      <c r="J28" s="9"/>
      <c r="K28" s="9" t="n">
        <f aca="false">'#4_Equipamentos'!V50</f>
        <v>154.774823247863</v>
      </c>
      <c r="L28" s="9"/>
      <c r="M28" s="10" t="n">
        <f aca="false">K28+I28+G28</f>
        <v>7482.44558668566</v>
      </c>
      <c r="N28" s="10"/>
    </row>
    <row r="29" customFormat="false" ht="15.75" hidden="false" customHeight="true" outlineLevel="0" collapsed="false">
      <c r="A29" s="6" t="n">
        <v>16</v>
      </c>
      <c r="B29" s="7" t="str">
        <f aca="false">'#2_Custo_por_m2_'!A180</f>
        <v>Município - Goiatuba - GO</v>
      </c>
      <c r="C29" s="7"/>
      <c r="D29" s="7"/>
      <c r="E29" s="7"/>
      <c r="F29" s="23" t="n">
        <f aca="false">'#2_Custo_por_m2_'!F187</f>
        <v>1</v>
      </c>
      <c r="G29" s="9" t="n">
        <f aca="false">'#2_Custo_por_m2_'!I187</f>
        <v>5550.28</v>
      </c>
      <c r="H29" s="9"/>
      <c r="I29" s="9" t="n">
        <f aca="false">'#3_Insumos_de_limpeza'!CD93</f>
        <v>1801.79777949465</v>
      </c>
      <c r="J29" s="9"/>
      <c r="K29" s="9" t="n">
        <f aca="false">'#4_Equipamentos'!V51</f>
        <v>154.77</v>
      </c>
      <c r="L29" s="9"/>
      <c r="M29" s="10" t="n">
        <f aca="false">K29+I29+G29</f>
        <v>7506.84777949465</v>
      </c>
      <c r="N29" s="10"/>
    </row>
    <row r="30" customFormat="false" ht="15.75" hidden="false" customHeight="true" outlineLevel="0" collapsed="false">
      <c r="A30" s="6" t="n">
        <v>17</v>
      </c>
      <c r="B30" s="7" t="str">
        <f aca="false">'#2_Custo_por_m2_'!A190</f>
        <v>Município - Inhumas - GO</v>
      </c>
      <c r="C30" s="7"/>
      <c r="D30" s="7"/>
      <c r="E30" s="7"/>
      <c r="F30" s="23" t="n">
        <f aca="false">'#2_Custo_por_m2_'!F194</f>
        <v>1</v>
      </c>
      <c r="G30" s="9" t="n">
        <f aca="false">'#2_Custo_por_m2_'!I194</f>
        <v>5508.49</v>
      </c>
      <c r="H30" s="9"/>
      <c r="I30" s="9" t="n">
        <f aca="false">'#3_Insumos_de_limpeza'!CG93</f>
        <v>1801.79777949465</v>
      </c>
      <c r="J30" s="9"/>
      <c r="K30" s="9" t="n">
        <f aca="false">'#4_Equipamentos'!V52</f>
        <v>153.03</v>
      </c>
      <c r="L30" s="9"/>
      <c r="M30" s="10" t="n">
        <f aca="false">K30+I30+G30</f>
        <v>7463.31777949465</v>
      </c>
      <c r="N30" s="10"/>
    </row>
    <row r="31" customFormat="false" ht="15.75" hidden="false" customHeight="true" outlineLevel="0" collapsed="false">
      <c r="A31" s="6" t="n">
        <v>18</v>
      </c>
      <c r="B31" s="7" t="str">
        <f aca="false">'#2_Custo_por_m2_'!A197</f>
        <v>Município - Iporá - GO</v>
      </c>
      <c r="C31" s="7"/>
      <c r="D31" s="7"/>
      <c r="E31" s="7"/>
      <c r="F31" s="23" t="n">
        <f aca="false">'#2_Custo_por_m2_'!F201</f>
        <v>1</v>
      </c>
      <c r="G31" s="9" t="n">
        <f aca="false">'#2_Custo_por_m2_'!I201</f>
        <v>5510.7</v>
      </c>
      <c r="H31" s="9"/>
      <c r="I31" s="9" t="n">
        <f aca="false">'#3_Insumos_de_limpeza'!CJ93</f>
        <v>1801.79777949465</v>
      </c>
      <c r="J31" s="9"/>
      <c r="K31" s="9" t="n">
        <f aca="false">'#4_Equipamentos'!V53</f>
        <v>153.03</v>
      </c>
      <c r="L31" s="9"/>
      <c r="M31" s="10" t="n">
        <f aca="false">K31+I31+G31</f>
        <v>7465.52777949465</v>
      </c>
      <c r="N31" s="10"/>
    </row>
    <row r="32" customFormat="false" ht="15.75" hidden="false" customHeight="true" outlineLevel="0" collapsed="false">
      <c r="A32" s="6" t="n">
        <v>19</v>
      </c>
      <c r="B32" s="7" t="str">
        <f aca="false">'#2_Custo_por_m2_'!A212</f>
        <v>Município - Itumbiara - GO</v>
      </c>
      <c r="C32" s="7"/>
      <c r="D32" s="7"/>
      <c r="E32" s="7"/>
      <c r="F32" s="23" t="n">
        <f aca="false">'#2_Custo_por_m2_'!F219</f>
        <v>2</v>
      </c>
      <c r="G32" s="9" t="n">
        <f aca="false">'#2_Custo_por_m2_'!I219</f>
        <v>11299.81</v>
      </c>
      <c r="H32" s="9"/>
      <c r="I32" s="9" t="n">
        <f aca="false">'#3_Insumos_de_limpeza'!CP93</f>
        <v>5134.44593931624</v>
      </c>
      <c r="J32" s="9"/>
      <c r="K32" s="9" t="n">
        <f aca="false">'#4_Equipamentos'!V54</f>
        <v>154.774823247863</v>
      </c>
      <c r="L32" s="9"/>
      <c r="M32" s="10" t="n">
        <f aca="false">K32+I32+G32</f>
        <v>16589.0307625641</v>
      </c>
      <c r="N32" s="10"/>
    </row>
    <row r="33" customFormat="false" ht="15.75" hidden="false" customHeight="true" outlineLevel="0" collapsed="false">
      <c r="A33" s="6" t="n">
        <v>20</v>
      </c>
      <c r="B33" s="7" t="str">
        <f aca="false">'#2_Custo_por_m2_'!A222</f>
        <v>Município - Jataí - GO</v>
      </c>
      <c r="C33" s="7"/>
      <c r="D33" s="7"/>
      <c r="E33" s="7"/>
      <c r="F33" s="23" t="n">
        <f aca="false">'#2_Custo_por_m2_'!F230</f>
        <v>0.99930309122807</v>
      </c>
      <c r="G33" s="9" t="n">
        <f aca="false">'#2_Custo_por_m2_'!I230</f>
        <v>5706.0579</v>
      </c>
      <c r="H33" s="9"/>
      <c r="I33" s="9" t="n">
        <f aca="false">'#3_Insumos_de_limpeza'!CS93</f>
        <v>1781.02777627281</v>
      </c>
      <c r="J33" s="9"/>
      <c r="K33" s="9" t="n">
        <f aca="false">'#4_Equipamentos'!V55</f>
        <v>156.56</v>
      </c>
      <c r="L33" s="9"/>
      <c r="M33" s="10" t="n">
        <f aca="false">K33+I33+G33</f>
        <v>7643.64567627281</v>
      </c>
      <c r="N33" s="10"/>
    </row>
    <row r="34" customFormat="false" ht="15.75" hidden="false" customHeight="true" outlineLevel="0" collapsed="false">
      <c r="A34" s="6" t="n">
        <v>21</v>
      </c>
      <c r="B34" s="7" t="str">
        <f aca="false">'#2_Custo_por_m2_'!A233</f>
        <v>Município - Luziânia - GO</v>
      </c>
      <c r="C34" s="7"/>
      <c r="D34" s="7"/>
      <c r="E34" s="7"/>
      <c r="F34" s="23" t="n">
        <f aca="false">'#2_Custo_por_m2_'!F241</f>
        <v>1.0000017037037</v>
      </c>
      <c r="G34" s="9" t="n">
        <f aca="false">'#2_Custo_por_m2_'!I241</f>
        <v>5606.0766</v>
      </c>
      <c r="H34" s="9"/>
      <c r="I34" s="9" t="n">
        <f aca="false">'#3_Insumos_de_limpeza'!CV93</f>
        <v>1760.7311634378</v>
      </c>
      <c r="J34" s="9"/>
      <c r="K34" s="9" t="n">
        <f aca="false">'#4_Equipamentos'!V56</f>
        <v>154.77</v>
      </c>
      <c r="L34" s="9"/>
      <c r="M34" s="10" t="n">
        <f aca="false">K34+I34+G34</f>
        <v>7521.5777634378</v>
      </c>
      <c r="N34" s="10"/>
    </row>
    <row r="35" customFormat="false" ht="15.75" hidden="false" customHeight="true" outlineLevel="0" collapsed="false">
      <c r="A35" s="6" t="n">
        <v>22</v>
      </c>
      <c r="B35" s="7" t="str">
        <f aca="false">'#2_Custo_por_m2_'!A244</f>
        <v>Município - Mineiros - GO</v>
      </c>
      <c r="C35" s="7"/>
      <c r="D35" s="7"/>
      <c r="E35" s="7"/>
      <c r="F35" s="23" t="n">
        <f aca="false">'#2_Custo_por_m2_'!F251</f>
        <v>0.995115165332405</v>
      </c>
      <c r="G35" s="9" t="n">
        <f aca="false">'#2_Custo_por_m2_'!I251</f>
        <v>5652.2187</v>
      </c>
      <c r="H35" s="9"/>
      <c r="I35" s="9" t="n">
        <f aca="false">'#3_Insumos_de_limpeza'!CY93</f>
        <v>1760.7311634378</v>
      </c>
      <c r="J35" s="9"/>
      <c r="K35" s="9" t="n">
        <f aca="false">'#4_Equipamentos'!V57</f>
        <v>154.77</v>
      </c>
      <c r="L35" s="9"/>
      <c r="M35" s="10" t="n">
        <f aca="false">K35+I35+G35</f>
        <v>7567.7198634378</v>
      </c>
      <c r="N35" s="10"/>
    </row>
    <row r="36" customFormat="false" ht="14.25" hidden="false" customHeight="true" outlineLevel="0" collapsed="false">
      <c r="A36" s="6" t="n">
        <v>23</v>
      </c>
      <c r="B36" s="7" t="str">
        <f aca="false">'#2_Custo_por_m2_'!A254</f>
        <v>Município - Palmeiras de Goiás - GO</v>
      </c>
      <c r="C36" s="7"/>
      <c r="D36" s="7"/>
      <c r="E36" s="7"/>
      <c r="F36" s="23" t="n">
        <f aca="false">'#2_Custo_por_m2_'!F258</f>
        <v>1</v>
      </c>
      <c r="G36" s="9" t="n">
        <f aca="false">'#2_Custo_por_m2_'!I258</f>
        <v>5569.0539</v>
      </c>
      <c r="H36" s="9"/>
      <c r="I36" s="9" t="n">
        <f aca="false">'#3_Insumos_de_limpeza'!DE93</f>
        <v>1801.79777949465</v>
      </c>
      <c r="J36" s="9"/>
      <c r="K36" s="9" t="n">
        <f aca="false">'#4_Equipamentos'!V58</f>
        <v>154.774823247863</v>
      </c>
      <c r="L36" s="9"/>
      <c r="M36" s="10" t="n">
        <f aca="false">K36+I36+G36</f>
        <v>7525.62650274251</v>
      </c>
      <c r="N36" s="10"/>
    </row>
    <row r="37" customFormat="false" ht="14.25" hidden="false" customHeight="true" outlineLevel="0" collapsed="false">
      <c r="A37" s="6" t="n">
        <v>24</v>
      </c>
      <c r="B37" s="7" t="str">
        <f aca="false">'#2_Custo_por_m2_'!A262</f>
        <v>Município - Pires do Rio - GO</v>
      </c>
      <c r="C37" s="7"/>
      <c r="D37" s="7"/>
      <c r="E37" s="7"/>
      <c r="F37" s="23" t="n">
        <f aca="false">'#2_Custo_por_m2_'!F266</f>
        <v>1</v>
      </c>
      <c r="G37" s="9" t="n">
        <f aca="false">'#2_Custo_por_m2_'!I266</f>
        <v>5690.51</v>
      </c>
      <c r="H37" s="9"/>
      <c r="I37" s="9" t="n">
        <f aca="false">'#3_Insumos_de_limpeza'!DH93</f>
        <v>1801.79777949465</v>
      </c>
      <c r="J37" s="9"/>
      <c r="K37" s="9" t="n">
        <f aca="false">'#4_Equipamentos'!V59</f>
        <v>158.38</v>
      </c>
      <c r="L37" s="9"/>
      <c r="M37" s="10" t="n">
        <f aca="false">K37+I37+G37</f>
        <v>7650.68777949465</v>
      </c>
      <c r="N37" s="10"/>
    </row>
    <row r="38" customFormat="false" ht="14.25" hidden="false" customHeight="true" outlineLevel="0" collapsed="false">
      <c r="A38" s="6" t="n">
        <v>25</v>
      </c>
      <c r="B38" s="7" t="str">
        <f aca="false">'#2_Custo_por_m2_'!A269</f>
        <v>Município - Porangatu - GO</v>
      </c>
      <c r="C38" s="7"/>
      <c r="D38" s="7"/>
      <c r="E38" s="7"/>
      <c r="F38" s="23" t="n">
        <f aca="false">'#2_Custo_por_m2_'!F273</f>
        <v>1</v>
      </c>
      <c r="G38" s="9" t="n">
        <f aca="false">'#2_Custo_por_m2_'!I273</f>
        <v>5692.72</v>
      </c>
      <c r="H38" s="9"/>
      <c r="I38" s="9" t="n">
        <f aca="false">'#3_Insumos_de_limpeza'!DK93</f>
        <v>1770.82131337154</v>
      </c>
      <c r="J38" s="9"/>
      <c r="K38" s="9" t="n">
        <f aca="false">'#4_Equipamentos'!V60</f>
        <v>158.38</v>
      </c>
      <c r="L38" s="9"/>
      <c r="M38" s="10" t="n">
        <f aca="false">K38+I38+G38</f>
        <v>7621.92131337154</v>
      </c>
      <c r="N38" s="10"/>
    </row>
    <row r="39" customFormat="false" ht="15.75" hidden="false" customHeight="true" outlineLevel="0" collapsed="false">
      <c r="A39" s="6" t="n">
        <v>26</v>
      </c>
      <c r="B39" s="7" t="str">
        <f aca="false">'#2_Custo_por_m2_'!A276</f>
        <v>Município - Posse - GO</v>
      </c>
      <c r="C39" s="7"/>
      <c r="D39" s="7"/>
      <c r="E39" s="7"/>
      <c r="F39" s="23" t="n">
        <f aca="false">'#2_Custo_por_m2_'!F284</f>
        <v>1.00462543333333</v>
      </c>
      <c r="G39" s="9" t="n">
        <f aca="false">'#2_Custo_por_m2_'!I284</f>
        <v>5656.9274</v>
      </c>
      <c r="H39" s="9"/>
      <c r="I39" s="9" t="n">
        <f aca="false">'#3_Insumos_de_limpeza'!DN93</f>
        <v>1760.7311634378</v>
      </c>
      <c r="J39" s="9"/>
      <c r="K39" s="9" t="n">
        <f aca="false">'#4_Equipamentos'!V61</f>
        <v>154.77</v>
      </c>
      <c r="L39" s="9"/>
      <c r="M39" s="10" t="n">
        <f aca="false">K39+I39+G39</f>
        <v>7572.4285634378</v>
      </c>
      <c r="N39" s="10"/>
    </row>
    <row r="40" customFormat="false" ht="15.75" hidden="false" customHeight="true" outlineLevel="0" collapsed="false">
      <c r="A40" s="6" t="n">
        <v>27</v>
      </c>
      <c r="B40" s="7" t="str">
        <f aca="false">'#2_Custo_por_m2_'!A287</f>
        <v>Município - Quirinópolis - GO</v>
      </c>
      <c r="C40" s="7"/>
      <c r="D40" s="7"/>
      <c r="E40" s="7"/>
      <c r="F40" s="23" t="n">
        <f aca="false">'#2_Custo_por_m2_'!F291</f>
        <v>1</v>
      </c>
      <c r="G40" s="9" t="n">
        <f aca="false">'#2_Custo_por_m2_'!I291</f>
        <v>5631.11</v>
      </c>
      <c r="H40" s="9"/>
      <c r="I40" s="9" t="n">
        <f aca="false">'#3_Insumos_de_limpeza'!DT93</f>
        <v>1801.79777949465</v>
      </c>
      <c r="J40" s="9"/>
      <c r="K40" s="9" t="n">
        <f aca="false">'#4_Equipamentos'!V62</f>
        <v>156.558971066282</v>
      </c>
      <c r="L40" s="9"/>
      <c r="M40" s="10" t="n">
        <f aca="false">K40+I40+G40</f>
        <v>7589.46675056093</v>
      </c>
      <c r="N40" s="10"/>
    </row>
    <row r="41" customFormat="false" ht="14.25" hidden="false" customHeight="true" outlineLevel="0" collapsed="false">
      <c r="A41" s="6" t="n">
        <v>28</v>
      </c>
      <c r="B41" s="7" t="str">
        <f aca="false">'#2_Custo_por_m2_'!A294</f>
        <v>Município - Rio Verde - GO</v>
      </c>
      <c r="C41" s="7"/>
      <c r="D41" s="7"/>
      <c r="E41" s="7"/>
      <c r="F41" s="23" t="n">
        <f aca="false">'#2_Custo_por_m2_'!F302</f>
        <v>1.99505911810237</v>
      </c>
      <c r="G41" s="9" t="n">
        <f aca="false">'#2_Custo_por_m2_'!I302</f>
        <v>11360.5479</v>
      </c>
      <c r="H41" s="9"/>
      <c r="I41" s="9" t="n">
        <f aca="false">'#3_Insumos_de_limpeza'!DW93</f>
        <v>3801.88356044704</v>
      </c>
      <c r="J41" s="9"/>
      <c r="K41" s="9" t="n">
        <f aca="false">'#4_Equipamentos'!V63</f>
        <v>154.77</v>
      </c>
      <c r="L41" s="9"/>
      <c r="M41" s="10" t="n">
        <f aca="false">K41+I41+G41</f>
        <v>15317.201460447</v>
      </c>
      <c r="N41" s="10"/>
    </row>
    <row r="42" customFormat="false" ht="15.75" hidden="false" customHeight="true" outlineLevel="0" collapsed="false">
      <c r="A42" s="6" t="n">
        <v>29</v>
      </c>
      <c r="B42" s="7" t="str">
        <f aca="false">'#2_Custo_por_m2_'!A305</f>
        <v>Município - São Luis de MB - GO</v>
      </c>
      <c r="C42" s="7"/>
      <c r="D42" s="7"/>
      <c r="E42" s="7"/>
      <c r="F42" s="23" t="n">
        <f aca="false">'#2_Custo_por_m2_'!F309</f>
        <v>1</v>
      </c>
      <c r="G42" s="9" t="n">
        <f aca="false">'#2_Custo_por_m2_'!I309</f>
        <v>5567.81</v>
      </c>
      <c r="H42" s="9"/>
      <c r="I42" s="9" t="n">
        <f aca="false">'#3_Insumos_de_limpeza'!DZ93</f>
        <v>1781.02777627281</v>
      </c>
      <c r="J42" s="9"/>
      <c r="K42" s="9" t="n">
        <f aca="false">'#4_Equipamentos'!V64</f>
        <v>154.77</v>
      </c>
      <c r="L42" s="9"/>
      <c r="M42" s="10" t="n">
        <f aca="false">K42+I42+G42</f>
        <v>7503.60777627281</v>
      </c>
      <c r="N42" s="10"/>
    </row>
    <row r="43" customFormat="false" ht="15.75" hidden="false" customHeight="true" outlineLevel="0" collapsed="false">
      <c r="A43" s="6" t="n">
        <v>30</v>
      </c>
      <c r="B43" s="7" t="str">
        <f aca="false">'#2_Custo_por_m2_'!A311</f>
        <v>Município - Uruaçu - GO</v>
      </c>
      <c r="C43" s="7"/>
      <c r="D43" s="7"/>
      <c r="E43" s="7"/>
      <c r="F43" s="23" t="n">
        <f aca="false">'#2_Custo_por_m2_'!F315</f>
        <v>1</v>
      </c>
      <c r="G43" s="9" t="n">
        <f aca="false">'#2_Custo_por_m2_'!I315</f>
        <v>5565.27</v>
      </c>
      <c r="H43" s="9"/>
      <c r="I43" s="9" t="n">
        <f aca="false">'#3_Insumos_de_limpeza'!EC93</f>
        <v>1760.7311634378</v>
      </c>
      <c r="J43" s="9"/>
      <c r="K43" s="9" t="n">
        <f aca="false">'#4_Equipamentos'!V65</f>
        <v>154.77</v>
      </c>
      <c r="L43" s="9"/>
      <c r="M43" s="10" t="n">
        <f aca="false">K43+I43+G43</f>
        <v>7480.7711634378</v>
      </c>
      <c r="N43" s="10"/>
    </row>
    <row r="44" customFormat="false" ht="15.75" hidden="false" customHeight="true" outlineLevel="0" collapsed="false">
      <c r="A44" s="6" t="n">
        <v>31</v>
      </c>
      <c r="B44" s="7" t="str">
        <f aca="false">'#2_Custo_por_m2_'!A318</f>
        <v>Município - Valparaíso de Goiás - GO</v>
      </c>
      <c r="C44" s="7"/>
      <c r="D44" s="7"/>
      <c r="E44" s="7"/>
      <c r="F44" s="23" t="n">
        <f aca="false">'#2_Custo_por_m2_'!F326</f>
        <v>1.00176267676768</v>
      </c>
      <c r="G44" s="9" t="n">
        <f aca="false">'#2_Custo_por_m2_'!I326</f>
        <v>5594.2301</v>
      </c>
      <c r="H44" s="9"/>
      <c r="I44" s="9" t="n">
        <f aca="false">'#3_Insumos_de_limpeza'!EI93</f>
        <v>1801.79777949465</v>
      </c>
      <c r="J44" s="9"/>
      <c r="K44" s="9" t="n">
        <f aca="false">'#4_Equipamentos'!V66</f>
        <v>154.774823247863</v>
      </c>
      <c r="L44" s="9"/>
      <c r="M44" s="10" t="n">
        <f aca="false">K44+I44+G44</f>
        <v>7550.80270274251</v>
      </c>
      <c r="N44" s="10"/>
    </row>
    <row r="45" customFormat="false" ht="15" hidden="false" customHeight="true" outlineLevel="0" collapsed="false">
      <c r="A45" s="14" t="s">
        <v>10</v>
      </c>
      <c r="B45" s="14"/>
      <c r="C45" s="14"/>
      <c r="D45" s="14"/>
      <c r="E45" s="14"/>
      <c r="F45" s="15" t="n">
        <f aca="false">ROUND(SUM(F20:F44),0)</f>
        <v>31</v>
      </c>
      <c r="G45" s="16" t="n">
        <f aca="false">SUM(G20:H44)</f>
        <v>177738.837110955</v>
      </c>
      <c r="H45" s="16"/>
      <c r="I45" s="17" t="n">
        <f aca="false">SUM(I20:J44)</f>
        <v>56026.6273549846</v>
      </c>
      <c r="J45" s="17"/>
      <c r="K45" s="16" t="n">
        <f aca="false">SUM(K20:L44)</f>
        <v>3722.5793856352</v>
      </c>
      <c r="L45" s="16"/>
      <c r="M45" s="16" t="n">
        <f aca="false">SUM(M20:N44)</f>
        <v>237488.043851575</v>
      </c>
      <c r="N45" s="16"/>
    </row>
    <row r="46" customFormat="false" ht="15.75" hidden="false" customHeight="true" outlineLevel="0" collapsed="false">
      <c r="A46" s="14" t="s">
        <v>11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6" t="n">
        <f aca="false">M45*12</f>
        <v>2849856.5262189</v>
      </c>
      <c r="N46" s="16"/>
    </row>
    <row r="48" customFormat="false" ht="15.75" hidden="false" customHeight="true" outlineLevel="0" collapsed="false">
      <c r="A48" s="3" t="s">
        <v>17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49" customFormat="false" ht="15.75" hidden="false" customHeight="true" outlineLevel="0" collapsed="false">
      <c r="A49" s="4" t="s">
        <v>1</v>
      </c>
      <c r="B49" s="3" t="s">
        <v>2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 t="s">
        <v>18</v>
      </c>
      <c r="N49" s="3"/>
    </row>
    <row r="50" customFormat="false" ht="15.75" hidden="false" customHeight="true" outlineLevel="0" collapsed="false">
      <c r="A50" s="6" t="n">
        <v>32</v>
      </c>
      <c r="B50" s="7" t="str">
        <f aca="false">'#5_Insumos_de_Limp-Jardinagem m'!A79</f>
        <v>Goiânia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9" t="n">
        <f aca="false">'#5_Insumos_de_Limp-Jardinagem m'!Z80</f>
        <v>195527.04</v>
      </c>
      <c r="N50" s="9"/>
    </row>
    <row r="51" customFormat="false" ht="15.75" hidden="false" customHeight="true" outlineLevel="0" collapsed="false">
      <c r="A51" s="14" t="s">
        <v>11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6" t="n">
        <f aca="false">SUM(M50:N50)</f>
        <v>195527.04</v>
      </c>
      <c r="N51" s="16"/>
    </row>
    <row r="52" customFormat="false" ht="15.75" hidden="false" customHeight="true" outlineLevel="0" collapsed="false">
      <c r="M52" s="24"/>
      <c r="N52" s="24"/>
    </row>
    <row r="53" customFormat="false" ht="15.75" hidden="false" customHeight="true" outlineLevel="0" collapsed="false">
      <c r="A53" s="3" t="s">
        <v>19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</row>
    <row r="54" customFormat="false" ht="15.75" hidden="false" customHeight="true" outlineLevel="0" collapsed="false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customFormat="false" ht="15.75" hidden="false" customHeight="true" outlineLevel="0" collapsed="false">
      <c r="A55" s="4" t="s">
        <v>1</v>
      </c>
      <c r="B55" s="3" t="s">
        <v>20</v>
      </c>
      <c r="C55" s="3"/>
      <c r="D55" s="3"/>
      <c r="E55" s="3"/>
      <c r="F55" s="3" t="s">
        <v>21</v>
      </c>
      <c r="G55" s="3"/>
      <c r="H55" s="3" t="s">
        <v>22</v>
      </c>
      <c r="I55" s="3" t="s">
        <v>23</v>
      </c>
      <c r="J55" s="3"/>
      <c r="K55" s="3" t="s">
        <v>24</v>
      </c>
      <c r="L55" s="3"/>
      <c r="M55" s="3" t="s">
        <v>18</v>
      </c>
      <c r="N55" s="3"/>
    </row>
    <row r="56" customFormat="false" ht="15.75" hidden="false" customHeight="true" outlineLevel="0" collapsed="false">
      <c r="A56" s="25" t="n">
        <v>33</v>
      </c>
      <c r="B56" s="11" t="s">
        <v>25</v>
      </c>
      <c r="C56" s="11"/>
      <c r="D56" s="11"/>
      <c r="E56" s="11"/>
      <c r="F56" s="26" t="s">
        <v>26</v>
      </c>
      <c r="G56" s="26"/>
      <c r="H56" s="27" t="n">
        <v>2</v>
      </c>
      <c r="I56" s="9" t="n">
        <f aca="false">'#37_Jardinagem_Gyn'!I142</f>
        <v>5886.71</v>
      </c>
      <c r="J56" s="9"/>
      <c r="K56" s="9" t="n">
        <f aca="false">I56*H56</f>
        <v>11773.42</v>
      </c>
      <c r="L56" s="9"/>
      <c r="M56" s="9" t="n">
        <f aca="false">K56*12</f>
        <v>141281.04</v>
      </c>
      <c r="N56" s="9"/>
    </row>
    <row r="57" customFormat="false" ht="15" hidden="false" customHeight="true" outlineLevel="0" collapsed="false">
      <c r="A57" s="14" t="s">
        <v>11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6" t="n">
        <f aca="false">SUM(M56:N56)</f>
        <v>141281.04</v>
      </c>
      <c r="N57" s="16"/>
    </row>
    <row r="58" customFormat="false" ht="15.75" hidden="false" customHeight="true" outlineLevel="0" collapsed="false"/>
    <row r="59" customFormat="false" ht="15" hidden="false" customHeight="true" outlineLevel="0" collapsed="false">
      <c r="A59" s="3" t="s">
        <v>27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customFormat="false" ht="15.75" hidden="false" customHeight="true" outlineLevel="0" collapsed="false">
      <c r="A60" s="4" t="s">
        <v>1</v>
      </c>
      <c r="B60" s="3" t="s">
        <v>28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 t="s">
        <v>7</v>
      </c>
      <c r="N60" s="3"/>
    </row>
    <row r="61" customFormat="false" ht="14.25" hidden="false" customHeight="true" outlineLevel="0" collapsed="false">
      <c r="A61" s="6" t="n">
        <v>34</v>
      </c>
      <c r="B61" s="7" t="str">
        <f aca="false">'#6_Jardinagem_Interior'!A8</f>
        <v>Anápolis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9" t="n">
        <f aca="false">'#6_Jardinagem_Interior'!I12</f>
        <v>416.58</v>
      </c>
      <c r="N61" s="9"/>
    </row>
    <row r="62" customFormat="false" ht="15.75" hidden="false" customHeight="true" outlineLevel="0" collapsed="false">
      <c r="A62" s="6" t="n">
        <v>35</v>
      </c>
      <c r="B62" s="7" t="str">
        <f aca="false">'#6_Jardinagem_Interior'!A15</f>
        <v>Caldas Novas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9" t="n">
        <f aca="false">'#6_Jardinagem_Interior'!I19</f>
        <v>833.17</v>
      </c>
      <c r="N62" s="9"/>
    </row>
    <row r="63" customFormat="false" ht="14.25" hidden="false" customHeight="true" outlineLevel="0" collapsed="false">
      <c r="A63" s="6" t="n">
        <v>36</v>
      </c>
      <c r="B63" s="7" t="str">
        <f aca="false">'#6_Jardinagem_Interior'!A22</f>
        <v>Catalão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9" t="n">
        <f aca="false">'#6_Jardinagem_Interior'!I26</f>
        <v>520.73</v>
      </c>
      <c r="N63" s="9"/>
    </row>
    <row r="64" customFormat="false" ht="15.75" hidden="false" customHeight="true" outlineLevel="0" collapsed="false">
      <c r="A64" s="6" t="n">
        <v>37</v>
      </c>
      <c r="B64" s="7" t="str">
        <f aca="false">'#6_Jardinagem_Interior'!A29</f>
        <v>Formosa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9" t="n">
        <f aca="false">'#6_Jardinagem_Interior'!I33</f>
        <v>416.58</v>
      </c>
      <c r="N64" s="9"/>
    </row>
    <row r="65" customFormat="false" ht="14.25" hidden="false" customHeight="true" outlineLevel="0" collapsed="false">
      <c r="A65" s="6" t="n">
        <v>38</v>
      </c>
      <c r="B65" s="7" t="str">
        <f aca="false">'#6_Jardinagem_Interior'!A36</f>
        <v>Goianésia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9" t="n">
        <f aca="false">'#6_Jardinagem_Interior'!I40</f>
        <v>729.02</v>
      </c>
      <c r="N65" s="9"/>
    </row>
    <row r="66" customFormat="false" ht="15.75" hidden="false" customHeight="true" outlineLevel="0" collapsed="false">
      <c r="A66" s="6" t="n">
        <v>39</v>
      </c>
      <c r="B66" s="7" t="str">
        <f aca="false">'#6_Jardinagem_Interior'!A43</f>
        <v>Goiatuba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9" t="n">
        <f aca="false">'#6_Jardinagem_Interior'!I47</f>
        <v>937.31</v>
      </c>
      <c r="N66" s="9"/>
    </row>
    <row r="67" customFormat="false" ht="15.75" hidden="false" customHeight="true" outlineLevel="0" collapsed="false">
      <c r="A67" s="6" t="n">
        <v>40</v>
      </c>
      <c r="B67" s="19" t="s">
        <v>29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1" t="n">
        <f aca="false">'#6_Jardinagem_Interior'!I54</f>
        <v>416.58</v>
      </c>
      <c r="N67" s="21"/>
    </row>
    <row r="68" customFormat="false" ht="14.25" hidden="false" customHeight="true" outlineLevel="0" collapsed="false">
      <c r="A68" s="6" t="n">
        <v>41</v>
      </c>
      <c r="B68" s="7" t="str">
        <f aca="false">'#6_Jardinagem_Interior'!A57</f>
        <v>Itumbiara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9" t="n">
        <f aca="false">'#6_Jardinagem_Interior'!I61</f>
        <v>729.02</v>
      </c>
      <c r="N68" s="9"/>
    </row>
    <row r="69" customFormat="false" ht="15.75" hidden="false" customHeight="true" outlineLevel="0" collapsed="false">
      <c r="A69" s="6" t="n">
        <v>42</v>
      </c>
      <c r="B69" s="7" t="str">
        <f aca="false">'#6_Jardinagem_Interior'!A64</f>
        <v>Jataí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9" t="n">
        <f aca="false">'#6_Jardinagem_Interior'!I68</f>
        <v>833.17</v>
      </c>
      <c r="N69" s="9"/>
    </row>
    <row r="70" customFormat="false" ht="14.25" hidden="false" customHeight="true" outlineLevel="0" collapsed="false">
      <c r="A70" s="6" t="n">
        <v>43</v>
      </c>
      <c r="B70" s="7" t="str">
        <f aca="false">'#6_Jardinagem_Interior'!A71</f>
        <v>Luziânia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9" t="n">
        <f aca="false">'#6_Jardinagem_Interior'!I75</f>
        <v>1041.46</v>
      </c>
      <c r="N70" s="9"/>
    </row>
    <row r="71" customFormat="false" ht="15.75" hidden="false" customHeight="true" outlineLevel="0" collapsed="false">
      <c r="A71" s="6" t="n">
        <v>44</v>
      </c>
      <c r="B71" s="7" t="str">
        <f aca="false">'#6_Jardinagem_Interior'!A78</f>
        <v>Mineiros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9" t="n">
        <f aca="false">'#6_Jardinagem_Interior'!I82</f>
        <v>416.58</v>
      </c>
      <c r="N71" s="9"/>
    </row>
    <row r="72" customFormat="false" ht="14.25" hidden="false" customHeight="true" outlineLevel="0" collapsed="false">
      <c r="A72" s="6" t="n">
        <v>45</v>
      </c>
      <c r="B72" s="7" t="str">
        <f aca="false">'#6_Jardinagem_Interior'!A85</f>
        <v>Palmeiras de Goiás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9" t="n">
        <f aca="false">'#6_Jardinagem_Interior'!I89</f>
        <v>1562.19</v>
      </c>
      <c r="N72" s="9"/>
    </row>
    <row r="73" customFormat="false" ht="15.75" hidden="false" customHeight="true" outlineLevel="0" collapsed="false">
      <c r="A73" s="6" t="n">
        <v>46</v>
      </c>
      <c r="B73" s="7" t="str">
        <f aca="false">'#6_Jardinagem_Interior'!A92</f>
        <v>Pires do Rio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9" t="n">
        <f aca="false">'#6_Jardinagem_Interior'!I96</f>
        <v>1353.9</v>
      </c>
      <c r="N73" s="9"/>
    </row>
    <row r="74" customFormat="false" ht="14.25" hidden="false" customHeight="true" outlineLevel="0" collapsed="false">
      <c r="A74" s="6" t="n">
        <v>47</v>
      </c>
      <c r="B74" s="7" t="str">
        <f aca="false">'#6_Jardinagem_Interior'!A99</f>
        <v>Posse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9" t="n">
        <f aca="false">'#6_Jardinagem_Interior'!I103</f>
        <v>416.58</v>
      </c>
      <c r="N74" s="9"/>
    </row>
    <row r="75" customFormat="false" ht="14.25" hidden="false" customHeight="true" outlineLevel="0" collapsed="false">
      <c r="A75" s="6" t="n">
        <v>48</v>
      </c>
      <c r="B75" s="7" t="str">
        <f aca="false">'#6_Jardinagem_Interior'!A106</f>
        <v>Quirinópolis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9" t="n">
        <f aca="false">'#6_Jardinagem_Interior'!I110</f>
        <v>416.58</v>
      </c>
      <c r="N75" s="9"/>
    </row>
    <row r="76" customFormat="false" ht="14.25" hidden="false" customHeight="true" outlineLevel="0" collapsed="false">
      <c r="A76" s="6" t="n">
        <v>49</v>
      </c>
      <c r="B76" s="7" t="str">
        <f aca="false">'#6_Jardinagem_Interior'!A113</f>
        <v>Rio Verde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9" t="n">
        <f aca="false">'#6_Jardinagem_Interior'!I117</f>
        <v>729.02</v>
      </c>
      <c r="N76" s="9"/>
    </row>
    <row r="77" customFormat="false" ht="15.75" hidden="false" customHeight="true" outlineLevel="0" collapsed="false">
      <c r="A77" s="6" t="n">
        <v>50</v>
      </c>
      <c r="B77" s="7" t="str">
        <f aca="false">'#6_Jardinagem_Interior'!A120</f>
        <v>Valparaíso de Goiás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9" t="n">
        <f aca="false">'#6_Jardinagem_Interior'!I124</f>
        <v>624.88</v>
      </c>
      <c r="N77" s="9"/>
    </row>
    <row r="78" customFormat="false" ht="15" hidden="false" customHeight="true" outlineLevel="0" collapsed="false">
      <c r="A78" s="14" t="s">
        <v>10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6" t="n">
        <f aca="false">SUM(M61:N77)</f>
        <v>12393.35</v>
      </c>
      <c r="N78" s="16"/>
    </row>
    <row r="79" customFormat="false" ht="15.75" hidden="false" customHeight="true" outlineLevel="0" collapsed="false">
      <c r="A79" s="14" t="s">
        <v>11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6" t="n">
        <f aca="false">M78*12</f>
        <v>148720.2</v>
      </c>
      <c r="N79" s="16"/>
    </row>
    <row r="82" customFormat="false" ht="15.75" hidden="false" customHeight="true" outlineLevel="0" collapsed="false">
      <c r="A82" s="3" t="s">
        <v>30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customFormat="false" ht="15.75" hidden="false" customHeight="true" outlineLevel="0" collapsed="false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customFormat="false" ht="15.75" hidden="false" customHeight="true" outlineLevel="0" collapsed="false">
      <c r="A84" s="4" t="s">
        <v>1</v>
      </c>
      <c r="B84" s="3" t="s">
        <v>28</v>
      </c>
      <c r="C84" s="3"/>
      <c r="D84" s="3"/>
      <c r="E84" s="3"/>
      <c r="F84" s="3"/>
      <c r="G84" s="3" t="s">
        <v>31</v>
      </c>
      <c r="H84" s="3"/>
      <c r="I84" s="3" t="s">
        <v>32</v>
      </c>
      <c r="J84" s="3"/>
      <c r="K84" s="3" t="s">
        <v>33</v>
      </c>
      <c r="L84" s="3"/>
      <c r="M84" s="3" t="s">
        <v>34</v>
      </c>
      <c r="N84" s="3"/>
    </row>
    <row r="85" customFormat="false" ht="15.75" hidden="false" customHeight="true" outlineLevel="0" collapsed="false">
      <c r="A85" s="6" t="n">
        <v>51</v>
      </c>
      <c r="B85" s="7" t="str">
        <f aca="false">'#7_Limpeza_Caixa_Dágua'!A8</f>
        <v>Reservatórios Complexo Trabalhista</v>
      </c>
      <c r="C85" s="7"/>
      <c r="D85" s="7"/>
      <c r="E85" s="7"/>
      <c r="F85" s="7"/>
      <c r="G85" s="8" t="n">
        <f aca="false">'#7_Limpeza_Caixa_Dágua'!I14</f>
        <v>1</v>
      </c>
      <c r="H85" s="8"/>
      <c r="I85" s="8" t="n">
        <f aca="false">'#7_Limpeza_Caixa_Dágua'!I13:J13</f>
        <v>20</v>
      </c>
      <c r="J85" s="8"/>
      <c r="K85" s="9" t="n">
        <f aca="false">'#7_Limpeza_Caixa_Dágua'!I12</f>
        <v>1968.78</v>
      </c>
      <c r="L85" s="9"/>
      <c r="M85" s="9" t="n">
        <f aca="false">'#7_Limpeza_Caixa_Dágua'!I15</f>
        <v>39375.6</v>
      </c>
      <c r="N85" s="9"/>
    </row>
    <row r="86" customFormat="false" ht="15.75" hidden="false" customHeight="true" outlineLevel="0" collapsed="false">
      <c r="A86" s="6" t="n">
        <v>52</v>
      </c>
      <c r="B86" s="7" t="str">
        <f aca="false">'#7_Limpeza_Caixa_Dágua'!A17</f>
        <v>Reservatório demais unidades de Goiânia e Interior do Estado</v>
      </c>
      <c r="C86" s="7"/>
      <c r="D86" s="7"/>
      <c r="E86" s="7"/>
      <c r="F86" s="7"/>
      <c r="G86" s="8" t="n">
        <f aca="false">'#7_Limpeza_Caixa_Dágua'!I23</f>
        <v>1</v>
      </c>
      <c r="H86" s="8"/>
      <c r="I86" s="8" t="n">
        <v>40</v>
      </c>
      <c r="J86" s="8"/>
      <c r="K86" s="9" t="n">
        <f aca="false">'#7_Limpeza_Caixa_Dágua'!I21</f>
        <v>778.13</v>
      </c>
      <c r="L86" s="9"/>
      <c r="M86" s="9" t="n">
        <f aca="false">'#7_Limpeza_Caixa_Dágua'!I24</f>
        <v>31125.2</v>
      </c>
      <c r="N86" s="9"/>
    </row>
    <row r="87" customFormat="false" ht="15" hidden="false" customHeight="true" outlineLevel="0" collapsed="false">
      <c r="A87" s="14" t="s">
        <v>11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6" t="n">
        <f aca="false">SUM(M85:N86)</f>
        <v>70500.8</v>
      </c>
      <c r="N87" s="16"/>
    </row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>
      <c r="A90" s="3" t="s">
        <v>35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customFormat="false" ht="15.75" hidden="false" customHeight="true" outlineLevel="0" collapsed="false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customFormat="false" ht="15.75" hidden="false" customHeight="true" outlineLevel="0" collapsed="false">
      <c r="A92" s="4" t="s">
        <v>1</v>
      </c>
      <c r="B92" s="3" t="s">
        <v>20</v>
      </c>
      <c r="C92" s="3"/>
      <c r="D92" s="3"/>
      <c r="E92" s="3"/>
      <c r="F92" s="3" t="s">
        <v>21</v>
      </c>
      <c r="G92" s="3"/>
      <c r="H92" s="3" t="s">
        <v>22</v>
      </c>
      <c r="I92" s="3" t="s">
        <v>23</v>
      </c>
      <c r="J92" s="3"/>
      <c r="K92" s="3" t="s">
        <v>24</v>
      </c>
      <c r="L92" s="3"/>
      <c r="M92" s="3" t="s">
        <v>18</v>
      </c>
      <c r="N92" s="3"/>
    </row>
    <row r="93" customFormat="false" ht="15.75" hidden="false" customHeight="true" outlineLevel="0" collapsed="false">
      <c r="A93" s="25" t="n">
        <v>53</v>
      </c>
      <c r="B93" s="11" t="s">
        <v>36</v>
      </c>
      <c r="C93" s="11"/>
      <c r="D93" s="11"/>
      <c r="E93" s="11"/>
      <c r="F93" s="26" t="s">
        <v>26</v>
      </c>
      <c r="G93" s="26"/>
      <c r="H93" s="27" t="n">
        <v>5</v>
      </c>
      <c r="I93" s="9" t="n">
        <f aca="false">'#38_Carregador_Gyn'!I142</f>
        <v>6736.97</v>
      </c>
      <c r="J93" s="9"/>
      <c r="K93" s="9" t="n">
        <f aca="false">I93*H93</f>
        <v>33684.85</v>
      </c>
      <c r="L93" s="9"/>
      <c r="M93" s="9" t="n">
        <f aca="false">K93*12</f>
        <v>404218.2</v>
      </c>
      <c r="N93" s="9"/>
    </row>
    <row r="94" customFormat="false" ht="15.75" hidden="false" customHeight="true" outlineLevel="0" collapsed="false">
      <c r="A94" s="4" t="s">
        <v>1</v>
      </c>
      <c r="B94" s="3" t="s">
        <v>37</v>
      </c>
      <c r="C94" s="3"/>
      <c r="D94" s="3"/>
      <c r="E94" s="3"/>
      <c r="F94" s="28"/>
      <c r="G94" s="28"/>
      <c r="H94" s="3" t="s">
        <v>22</v>
      </c>
      <c r="I94" s="3" t="s">
        <v>38</v>
      </c>
      <c r="J94" s="3"/>
      <c r="K94" s="3" t="s">
        <v>39</v>
      </c>
      <c r="L94" s="3"/>
      <c r="M94" s="3" t="s">
        <v>18</v>
      </c>
      <c r="N94" s="3"/>
    </row>
    <row r="95" customFormat="false" ht="15" hidden="false" customHeight="true" outlineLevel="0" collapsed="false">
      <c r="A95" s="25" t="n">
        <v>54</v>
      </c>
      <c r="B95" s="11" t="s">
        <v>40</v>
      </c>
      <c r="C95" s="11"/>
      <c r="D95" s="11"/>
      <c r="E95" s="11"/>
      <c r="F95" s="13"/>
      <c r="G95" s="13"/>
      <c r="H95" s="27" t="n">
        <v>50</v>
      </c>
      <c r="I95" s="9" t="n">
        <v>324.99</v>
      </c>
      <c r="J95" s="9"/>
      <c r="K95" s="9" t="n">
        <f aca="false">I95*H95</f>
        <v>16249.5</v>
      </c>
      <c r="L95" s="9"/>
      <c r="M95" s="9" t="n">
        <f aca="false">K95</f>
        <v>16249.5</v>
      </c>
      <c r="N95" s="9"/>
    </row>
    <row r="96" customFormat="false" ht="15" hidden="false" customHeight="true" outlineLevel="0" collapsed="false">
      <c r="A96" s="14" t="s">
        <v>11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6" t="n">
        <f aca="false">M95+M93</f>
        <v>420467.7</v>
      </c>
      <c r="N96" s="16"/>
    </row>
    <row r="97" customFormat="false" ht="15.75" hidden="false" customHeight="true" outlineLevel="0" collapsed="false"/>
    <row r="98" customFormat="false" ht="15.75" hidden="false" customHeight="true" outlineLevel="0" collapsed="false">
      <c r="A98" s="3" t="s">
        <v>41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customFormat="false" ht="15.75" hidden="false" customHeight="true" outlineLevel="0" collapsed="false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customFormat="false" ht="15" hidden="false" customHeight="true" outlineLevel="0" collapsed="false">
      <c r="A100" s="4" t="s">
        <v>1</v>
      </c>
      <c r="B100" s="3" t="s">
        <v>20</v>
      </c>
      <c r="C100" s="3"/>
      <c r="D100" s="3"/>
      <c r="E100" s="3"/>
      <c r="F100" s="3" t="s">
        <v>21</v>
      </c>
      <c r="G100" s="3"/>
      <c r="H100" s="3" t="s">
        <v>22</v>
      </c>
      <c r="I100" s="3" t="s">
        <v>23</v>
      </c>
      <c r="J100" s="3"/>
      <c r="K100" s="3" t="s">
        <v>24</v>
      </c>
      <c r="L100" s="3"/>
      <c r="M100" s="3" t="s">
        <v>18</v>
      </c>
      <c r="N100" s="3"/>
    </row>
    <row r="101" customFormat="false" ht="15" hidden="false" customHeight="true" outlineLevel="0" collapsed="false">
      <c r="A101" s="6" t="n">
        <v>55</v>
      </c>
      <c r="B101" s="11" t="s">
        <v>42</v>
      </c>
      <c r="C101" s="11"/>
      <c r="D101" s="11"/>
      <c r="E101" s="11"/>
      <c r="F101" s="26" t="s">
        <v>26</v>
      </c>
      <c r="G101" s="26"/>
      <c r="H101" s="29" t="n">
        <v>9</v>
      </c>
      <c r="I101" s="9" t="n">
        <f aca="false">'#39_Recepcionista_Gyn'!I142</f>
        <v>5077.14</v>
      </c>
      <c r="J101" s="9"/>
      <c r="K101" s="9" t="n">
        <f aca="false">I101*H101</f>
        <v>45694.26</v>
      </c>
      <c r="L101" s="9"/>
      <c r="M101" s="9" t="n">
        <f aca="false">K101*12</f>
        <v>548331.12</v>
      </c>
      <c r="N101" s="9"/>
    </row>
    <row r="102" customFormat="false" ht="15" hidden="false" customHeight="true" outlineLevel="0" collapsed="false">
      <c r="A102" s="25" t="n">
        <v>56</v>
      </c>
      <c r="B102" s="11" t="s">
        <v>42</v>
      </c>
      <c r="C102" s="11"/>
      <c r="D102" s="11"/>
      <c r="E102" s="11"/>
      <c r="F102" s="26" t="s">
        <v>43</v>
      </c>
      <c r="G102" s="26"/>
      <c r="H102" s="27" t="n">
        <v>1</v>
      </c>
      <c r="I102" s="9" t="n">
        <f aca="false">'#40_Recepcionista_Aparecida_Gyn'!I142</f>
        <v>4961.42</v>
      </c>
      <c r="J102" s="9"/>
      <c r="K102" s="9" t="n">
        <f aca="false">I102*H102</f>
        <v>4961.42</v>
      </c>
      <c r="L102" s="9"/>
      <c r="M102" s="9" t="n">
        <f aca="false">K102*12</f>
        <v>59537.04</v>
      </c>
      <c r="N102" s="9"/>
    </row>
    <row r="103" customFormat="false" ht="15" hidden="false" customHeight="true" outlineLevel="0" collapsed="false">
      <c r="A103" s="14" t="s">
        <v>11</v>
      </c>
      <c r="B103" s="14"/>
      <c r="C103" s="14"/>
      <c r="D103" s="14"/>
      <c r="E103" s="14"/>
      <c r="F103" s="14"/>
      <c r="G103" s="14"/>
      <c r="H103" s="30" t="n">
        <f aca="false">SUM(H101:H102)</f>
        <v>10</v>
      </c>
      <c r="I103" s="28"/>
      <c r="J103" s="28"/>
      <c r="K103" s="16" t="n">
        <f aca="false">SUM(K101:L102)</f>
        <v>50655.68</v>
      </c>
      <c r="L103" s="16"/>
      <c r="M103" s="16" t="n">
        <f aca="false">SUM(M101:N102)</f>
        <v>607868.16</v>
      </c>
      <c r="N103" s="16"/>
    </row>
    <row r="104" customFormat="false" ht="15.75" hidden="false" customHeight="true" outlineLevel="0" collapsed="false"/>
    <row r="105" customFormat="false" ht="15.75" hidden="false" customHeight="true" outlineLevel="0" collapsed="false">
      <c r="A105" s="3" t="s">
        <v>44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customFormat="false" ht="15.75" hidden="false" customHeight="true" outlineLevel="0" collapsed="false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customFormat="false" ht="15.75" hidden="false" customHeight="true" outlineLevel="0" collapsed="false">
      <c r="A107" s="4" t="s">
        <v>1</v>
      </c>
      <c r="B107" s="3" t="s">
        <v>20</v>
      </c>
      <c r="C107" s="3"/>
      <c r="D107" s="3"/>
      <c r="E107" s="3"/>
      <c r="F107" s="3" t="s">
        <v>21</v>
      </c>
      <c r="G107" s="3"/>
      <c r="H107" s="3" t="s">
        <v>22</v>
      </c>
      <c r="I107" s="3" t="s">
        <v>23</v>
      </c>
      <c r="J107" s="3"/>
      <c r="K107" s="3" t="s">
        <v>24</v>
      </c>
      <c r="L107" s="3"/>
      <c r="M107" s="3" t="s">
        <v>18</v>
      </c>
      <c r="N107" s="3"/>
    </row>
    <row r="108" customFormat="false" ht="15.75" hidden="false" customHeight="true" outlineLevel="0" collapsed="false">
      <c r="A108" s="6" t="n">
        <v>57</v>
      </c>
      <c r="B108" s="11" t="s">
        <v>45</v>
      </c>
      <c r="C108" s="11"/>
      <c r="D108" s="11"/>
      <c r="E108" s="11"/>
      <c r="F108" s="26" t="s">
        <v>26</v>
      </c>
      <c r="G108" s="26"/>
      <c r="H108" s="31" t="n">
        <v>8</v>
      </c>
      <c r="I108" s="9" t="n">
        <f aca="false">'#41_Copeira_Gyn'!I142</f>
        <v>5099.51</v>
      </c>
      <c r="J108" s="9"/>
      <c r="K108" s="9" t="n">
        <f aca="false">I108*H108</f>
        <v>40796.08</v>
      </c>
      <c r="L108" s="9"/>
      <c r="M108" s="9" t="n">
        <f aca="false">K108*12</f>
        <v>489552.96</v>
      </c>
      <c r="N108" s="9"/>
    </row>
    <row r="109" customFormat="false" ht="15.75" hidden="false" customHeight="true" outlineLevel="0" collapsed="false">
      <c r="A109" s="6" t="n">
        <v>58</v>
      </c>
      <c r="B109" s="32" t="s">
        <v>45</v>
      </c>
      <c r="C109" s="32"/>
      <c r="D109" s="32"/>
      <c r="E109" s="32"/>
      <c r="F109" s="33" t="s">
        <v>46</v>
      </c>
      <c r="G109" s="33"/>
      <c r="H109" s="31" t="n">
        <v>1</v>
      </c>
      <c r="I109" s="21" t="n">
        <f aca="false">'#45_Copeira_Aparecida de Gyn'!I142</f>
        <v>4983.28</v>
      </c>
      <c r="J109" s="21"/>
      <c r="K109" s="21" t="n">
        <f aca="false">H109*I109</f>
        <v>4983.28</v>
      </c>
      <c r="L109" s="21"/>
      <c r="M109" s="21" t="n">
        <f aca="false">K109*12</f>
        <v>59799.36</v>
      </c>
      <c r="N109" s="21"/>
    </row>
    <row r="110" customFormat="false" ht="15.75" hidden="false" customHeight="true" outlineLevel="0" collapsed="false">
      <c r="A110" s="6" t="n">
        <v>59</v>
      </c>
      <c r="B110" s="32" t="s">
        <v>45</v>
      </c>
      <c r="C110" s="32"/>
      <c r="D110" s="32"/>
      <c r="E110" s="32"/>
      <c r="F110" s="33" t="s">
        <v>47</v>
      </c>
      <c r="G110" s="33"/>
      <c r="H110" s="31" t="n">
        <v>1</v>
      </c>
      <c r="I110" s="21" t="n">
        <f aca="false">'#46_Copeira_Rio Verde'!I142</f>
        <v>4942.57</v>
      </c>
      <c r="J110" s="21"/>
      <c r="K110" s="21" t="n">
        <f aca="false">H110*I110</f>
        <v>4942.57</v>
      </c>
      <c r="L110" s="21"/>
      <c r="M110" s="21" t="n">
        <f aca="false">K110*12</f>
        <v>59310.84</v>
      </c>
      <c r="N110" s="21"/>
    </row>
    <row r="111" customFormat="false" ht="15.75" hidden="false" customHeight="true" outlineLevel="0" collapsed="false">
      <c r="A111" s="6" t="n">
        <v>60</v>
      </c>
      <c r="B111" s="32" t="s">
        <v>45</v>
      </c>
      <c r="C111" s="32"/>
      <c r="D111" s="32"/>
      <c r="E111" s="32"/>
      <c r="F111" s="33" t="s">
        <v>48</v>
      </c>
      <c r="G111" s="33"/>
      <c r="H111" s="31" t="n">
        <v>1</v>
      </c>
      <c r="I111" s="21" t="n">
        <f aca="false">'#48_Secretário-Secretária'!I142</f>
        <v>5555.43</v>
      </c>
      <c r="J111" s="21"/>
      <c r="K111" s="21" t="n">
        <f aca="false">H111*I111</f>
        <v>5555.43</v>
      </c>
      <c r="L111" s="21"/>
      <c r="M111" s="21" t="n">
        <f aca="false">K111*12</f>
        <v>66665.16</v>
      </c>
      <c r="N111" s="21"/>
    </row>
    <row r="112" customFormat="false" ht="15.75" hidden="false" customHeight="true" outlineLevel="0" collapsed="false">
      <c r="A112" s="6" t="n">
        <v>61</v>
      </c>
      <c r="B112" s="11" t="s">
        <v>49</v>
      </c>
      <c r="C112" s="11"/>
      <c r="D112" s="11"/>
      <c r="E112" s="11"/>
      <c r="F112" s="26" t="s">
        <v>26</v>
      </c>
      <c r="G112" s="26"/>
      <c r="H112" s="31" t="n">
        <v>3</v>
      </c>
      <c r="I112" s="9" t="n">
        <f aca="false">'#44_Garconete ou garçom_Gyn'!I142</f>
        <v>5910.94</v>
      </c>
      <c r="J112" s="9"/>
      <c r="K112" s="9" t="n">
        <f aca="false">I112*H112</f>
        <v>17732.82</v>
      </c>
      <c r="L112" s="9"/>
      <c r="M112" s="9" t="n">
        <f aca="false">K112*12</f>
        <v>212793.84</v>
      </c>
      <c r="N112" s="9"/>
    </row>
    <row r="113" customFormat="false" ht="15.75" hidden="false" customHeight="true" outlineLevel="0" collapsed="false">
      <c r="A113" s="6" t="n">
        <v>62</v>
      </c>
      <c r="B113" s="32" t="s">
        <v>50</v>
      </c>
      <c r="C113" s="32"/>
      <c r="D113" s="32"/>
      <c r="E113" s="32"/>
      <c r="F113" s="33" t="s">
        <v>26</v>
      </c>
      <c r="G113" s="33"/>
      <c r="H113" s="31" t="n">
        <v>1</v>
      </c>
      <c r="I113" s="21" t="n">
        <f aca="false">'#44_Garconete ou garçom_Gyn'!I142</f>
        <v>5910.94</v>
      </c>
      <c r="J113" s="21"/>
      <c r="K113" s="21" t="n">
        <f aca="false">I113*H113</f>
        <v>5910.94</v>
      </c>
      <c r="L113" s="21"/>
      <c r="M113" s="21" t="n">
        <f aca="false">K113*12</f>
        <v>70931.28</v>
      </c>
      <c r="N113" s="21"/>
    </row>
    <row r="114" customFormat="false" ht="15.75" hidden="false" customHeight="true" outlineLevel="0" collapsed="false">
      <c r="A114" s="6" t="n">
        <v>63</v>
      </c>
      <c r="B114" s="11" t="s">
        <v>51</v>
      </c>
      <c r="C114" s="11"/>
      <c r="D114" s="11"/>
      <c r="E114" s="11"/>
      <c r="F114" s="26" t="s">
        <v>26</v>
      </c>
      <c r="G114" s="26"/>
      <c r="H114" s="31" t="n">
        <v>1</v>
      </c>
      <c r="I114" s="9" t="n">
        <f aca="false">'#43_Chefe_de_Turma_Copa_Gyn'!I142</f>
        <v>6194.33</v>
      </c>
      <c r="J114" s="9"/>
      <c r="K114" s="9" t="n">
        <f aca="false">I114*H114</f>
        <v>6194.33</v>
      </c>
      <c r="L114" s="9"/>
      <c r="M114" s="9" t="n">
        <f aca="false">K114*12</f>
        <v>74331.96</v>
      </c>
      <c r="N114" s="9"/>
    </row>
    <row r="115" customFormat="false" ht="15.75" hidden="false" customHeight="true" outlineLevel="0" collapsed="false">
      <c r="A115" s="6" t="n">
        <v>64</v>
      </c>
      <c r="B115" s="11" t="s">
        <v>45</v>
      </c>
      <c r="C115" s="11"/>
      <c r="D115" s="11"/>
      <c r="E115" s="11"/>
      <c r="F115" s="26" t="s">
        <v>52</v>
      </c>
      <c r="G115" s="26"/>
      <c r="H115" s="27" t="n">
        <v>1</v>
      </c>
      <c r="I115" s="9" t="n">
        <f aca="false">'#42_Copeira_Anapolis'!I142</f>
        <v>5027.38</v>
      </c>
      <c r="J115" s="9"/>
      <c r="K115" s="9" t="n">
        <f aca="false">I115*H115</f>
        <v>5027.38</v>
      </c>
      <c r="L115" s="9"/>
      <c r="M115" s="9" t="n">
        <f aca="false">K115*12</f>
        <v>60328.56</v>
      </c>
      <c r="N115" s="9"/>
    </row>
    <row r="116" customFormat="false" ht="15.75" hidden="false" customHeight="true" outlineLevel="0" collapsed="false">
      <c r="A116" s="14" t="s">
        <v>11</v>
      </c>
      <c r="B116" s="14"/>
      <c r="C116" s="14"/>
      <c r="D116" s="14"/>
      <c r="E116" s="14"/>
      <c r="F116" s="14"/>
      <c r="G116" s="14"/>
      <c r="H116" s="30" t="n">
        <f aca="false">SUM(H108:H115)</f>
        <v>17</v>
      </c>
      <c r="I116" s="28"/>
      <c r="J116" s="28"/>
      <c r="K116" s="16" t="n">
        <f aca="false">SUM(K108:L115)</f>
        <v>91142.83</v>
      </c>
      <c r="L116" s="16"/>
      <c r="M116" s="16" t="n">
        <f aca="false">SUM(M108:N115)</f>
        <v>1093713.96</v>
      </c>
      <c r="N116" s="16"/>
    </row>
    <row r="117" customFormat="false" ht="15.75" hidden="false" customHeight="true" outlineLevel="0" collapsed="false">
      <c r="A117" s="34"/>
      <c r="B117" s="34"/>
      <c r="C117" s="34"/>
      <c r="D117" s="34"/>
      <c r="E117" s="34"/>
      <c r="F117" s="34"/>
      <c r="G117" s="34"/>
      <c r="H117" s="35"/>
      <c r="I117" s="36"/>
      <c r="J117" s="36"/>
      <c r="K117" s="37"/>
      <c r="L117" s="37"/>
      <c r="M117" s="37"/>
      <c r="N117" s="37"/>
    </row>
    <row r="118" customFormat="false" ht="16.85" hidden="false" customHeight="true" outlineLevel="0" collapsed="false"/>
    <row r="119" customFormat="false" ht="13.8" hidden="false" customHeight="false" outlineLevel="0" collapsed="false">
      <c r="A119" s="3" t="s">
        <v>53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customFormat="false" ht="13.8" hidden="false" customHeight="false" outlineLevel="0" collapsed="false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customFormat="false" ht="13.8" hidden="false" customHeight="false" outlineLevel="0" collapsed="false">
      <c r="A121" s="4" t="s">
        <v>1</v>
      </c>
      <c r="B121" s="3" t="s">
        <v>20</v>
      </c>
      <c r="C121" s="3"/>
      <c r="D121" s="3"/>
      <c r="E121" s="3"/>
      <c r="F121" s="3" t="s">
        <v>21</v>
      </c>
      <c r="G121" s="3"/>
      <c r="H121" s="3" t="s">
        <v>22</v>
      </c>
      <c r="I121" s="3" t="s">
        <v>23</v>
      </c>
      <c r="J121" s="3"/>
      <c r="K121" s="3" t="s">
        <v>24</v>
      </c>
      <c r="L121" s="3"/>
      <c r="M121" s="3" t="s">
        <v>18</v>
      </c>
      <c r="N121" s="3"/>
    </row>
    <row r="122" customFormat="false" ht="13.8" hidden="false" customHeight="false" outlineLevel="0" collapsed="false">
      <c r="A122" s="6" t="n">
        <v>65</v>
      </c>
      <c r="B122" s="11" t="s">
        <v>54</v>
      </c>
      <c r="C122" s="11"/>
      <c r="D122" s="11"/>
      <c r="E122" s="11"/>
      <c r="F122" s="26" t="s">
        <v>26</v>
      </c>
      <c r="G122" s="26"/>
      <c r="H122" s="29" t="n">
        <v>5</v>
      </c>
      <c r="I122" s="9" t="n">
        <f aca="false">'#48_Secretário-Secretária'!I142</f>
        <v>5555.43</v>
      </c>
      <c r="J122" s="9"/>
      <c r="K122" s="9" t="n">
        <f aca="false">I122*H122</f>
        <v>27777.15</v>
      </c>
      <c r="L122" s="9"/>
      <c r="M122" s="9" t="n">
        <f aca="false">K122*12</f>
        <v>333325.8</v>
      </c>
      <c r="N122" s="9"/>
    </row>
    <row r="123" customFormat="false" ht="13.8" hidden="false" customHeight="false" outlineLevel="0" collapsed="false">
      <c r="A123" s="14" t="s">
        <v>11</v>
      </c>
      <c r="B123" s="14"/>
      <c r="C123" s="14"/>
      <c r="D123" s="14"/>
      <c r="E123" s="14"/>
      <c r="F123" s="14"/>
      <c r="G123" s="14"/>
      <c r="H123" s="30" t="n">
        <f aca="false">SUM(H122)</f>
        <v>5</v>
      </c>
      <c r="I123" s="28"/>
      <c r="J123" s="28"/>
      <c r="K123" s="16" t="n">
        <f aca="false">SUM(K122:L122)</f>
        <v>27777.15</v>
      </c>
      <c r="L123" s="16"/>
      <c r="M123" s="16" t="n">
        <f aca="false">SUM(M122:N122)</f>
        <v>333325.8</v>
      </c>
      <c r="N123" s="16"/>
    </row>
    <row r="126" customFormat="false" ht="15.75" hidden="false" customHeight="true" outlineLevel="0" collapsed="false">
      <c r="A126" s="2" t="s">
        <v>55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customFormat="false" ht="15.75" hidden="false" customHeight="tru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9" customFormat="false" ht="15.75" hidden="false" customHeight="true" outlineLevel="0" collapsed="false">
      <c r="A129" s="3" t="s">
        <v>56</v>
      </c>
      <c r="B129" s="3"/>
      <c r="C129" s="3"/>
      <c r="D129" s="3"/>
      <c r="E129" s="3"/>
      <c r="F129" s="3"/>
      <c r="G129" s="3"/>
      <c r="H129" s="3" t="s">
        <v>57</v>
      </c>
      <c r="I129" s="3"/>
      <c r="J129" s="3" t="s">
        <v>3</v>
      </c>
      <c r="K129" s="3" t="s">
        <v>24</v>
      </c>
      <c r="L129" s="3"/>
      <c r="M129" s="3" t="s">
        <v>18</v>
      </c>
      <c r="N129" s="3"/>
    </row>
    <row r="130" customFormat="false" ht="15.75" hidden="false" customHeight="true" outlineLevel="0" collapsed="false">
      <c r="A130" s="11" t="s">
        <v>58</v>
      </c>
      <c r="B130" s="11"/>
      <c r="C130" s="11"/>
      <c r="D130" s="11"/>
      <c r="E130" s="11"/>
      <c r="F130" s="11"/>
      <c r="G130" s="11"/>
      <c r="H130" s="38" t="s">
        <v>59</v>
      </c>
      <c r="I130" s="38"/>
      <c r="J130" s="39" t="n">
        <f aca="false">F12</f>
        <v>46</v>
      </c>
      <c r="K130" s="9" t="n">
        <f aca="false">M12</f>
        <v>338774.335611273</v>
      </c>
      <c r="L130" s="9"/>
      <c r="M130" s="9" t="n">
        <f aca="false">M13</f>
        <v>4065292.02733528</v>
      </c>
      <c r="N130" s="9"/>
    </row>
    <row r="131" customFormat="false" ht="15.75" hidden="false" customHeight="true" outlineLevel="0" collapsed="false">
      <c r="A131" s="11" t="s">
        <v>60</v>
      </c>
      <c r="B131" s="11"/>
      <c r="C131" s="11"/>
      <c r="D131" s="11"/>
      <c r="E131" s="11"/>
      <c r="F131" s="11"/>
      <c r="G131" s="11"/>
      <c r="H131" s="38" t="s">
        <v>59</v>
      </c>
      <c r="I131" s="38"/>
      <c r="J131" s="39" t="n">
        <f aca="false">F45</f>
        <v>31</v>
      </c>
      <c r="K131" s="9" t="n">
        <f aca="false">M45</f>
        <v>237488.043851575</v>
      </c>
      <c r="L131" s="9"/>
      <c r="M131" s="9" t="n">
        <f aca="false">M46</f>
        <v>2849856.5262189</v>
      </c>
      <c r="N131" s="9"/>
    </row>
    <row r="132" customFormat="false" ht="15.75" hidden="false" customHeight="true" outlineLevel="0" collapsed="false">
      <c r="A132" s="11" t="s">
        <v>61</v>
      </c>
      <c r="B132" s="11"/>
      <c r="C132" s="11"/>
      <c r="D132" s="11"/>
      <c r="E132" s="11"/>
      <c r="F132" s="11"/>
      <c r="G132" s="11"/>
      <c r="H132" s="38" t="s">
        <v>62</v>
      </c>
      <c r="I132" s="38"/>
      <c r="J132" s="40" t="s">
        <v>63</v>
      </c>
      <c r="K132" s="41" t="n">
        <f aca="false">M132/12</f>
        <v>16293.92</v>
      </c>
      <c r="L132" s="41"/>
      <c r="M132" s="9" t="n">
        <f aca="false">M51</f>
        <v>195527.04</v>
      </c>
      <c r="N132" s="9"/>
    </row>
    <row r="133" customFormat="false" ht="15.75" hidden="false" customHeight="true" outlineLevel="0" collapsed="false">
      <c r="A133" s="11" t="s">
        <v>64</v>
      </c>
      <c r="B133" s="11"/>
      <c r="C133" s="11"/>
      <c r="D133" s="11"/>
      <c r="E133" s="11"/>
      <c r="F133" s="11"/>
      <c r="G133" s="11"/>
      <c r="H133" s="38" t="s">
        <v>59</v>
      </c>
      <c r="I133" s="38"/>
      <c r="J133" s="39" t="n">
        <f aca="false">H56</f>
        <v>2</v>
      </c>
      <c r="K133" s="9" t="n">
        <f aca="false">K56</f>
        <v>11773.42</v>
      </c>
      <c r="L133" s="9"/>
      <c r="M133" s="9" t="n">
        <f aca="false">M56</f>
        <v>141281.04</v>
      </c>
      <c r="N133" s="9"/>
    </row>
    <row r="134" customFormat="false" ht="15.75" hidden="false" customHeight="true" outlineLevel="0" collapsed="false">
      <c r="A134" s="11" t="s">
        <v>65</v>
      </c>
      <c r="B134" s="11"/>
      <c r="C134" s="11"/>
      <c r="D134" s="11"/>
      <c r="E134" s="11"/>
      <c r="F134" s="11"/>
      <c r="G134" s="11"/>
      <c r="H134" s="38" t="s">
        <v>59</v>
      </c>
      <c r="I134" s="38"/>
      <c r="J134" s="39" t="s">
        <v>63</v>
      </c>
      <c r="K134" s="9" t="n">
        <f aca="false">M78</f>
        <v>12393.35</v>
      </c>
      <c r="L134" s="9"/>
      <c r="M134" s="9" t="n">
        <f aca="false">M79</f>
        <v>148720.2</v>
      </c>
      <c r="N134" s="9"/>
    </row>
    <row r="135" customFormat="false" ht="15.75" hidden="false" customHeight="true" outlineLevel="0" collapsed="false">
      <c r="A135" s="11" t="s">
        <v>66</v>
      </c>
      <c r="B135" s="11"/>
      <c r="C135" s="11"/>
      <c r="D135" s="11"/>
      <c r="E135" s="11"/>
      <c r="F135" s="11"/>
      <c r="G135" s="11"/>
      <c r="H135" s="38" t="s">
        <v>62</v>
      </c>
      <c r="I135" s="38"/>
      <c r="J135" s="39" t="s">
        <v>63</v>
      </c>
      <c r="K135" s="41" t="n">
        <f aca="false">M135/12</f>
        <v>5875.06666666667</v>
      </c>
      <c r="L135" s="41"/>
      <c r="M135" s="9" t="n">
        <f aca="false">M87</f>
        <v>70500.8</v>
      </c>
      <c r="N135" s="9"/>
    </row>
    <row r="136" customFormat="false" ht="15.75" hidden="false" customHeight="true" outlineLevel="0" collapsed="false">
      <c r="A136" s="11" t="s">
        <v>67</v>
      </c>
      <c r="B136" s="11"/>
      <c r="C136" s="11"/>
      <c r="D136" s="11"/>
      <c r="E136" s="11"/>
      <c r="F136" s="11"/>
      <c r="G136" s="11"/>
      <c r="H136" s="38" t="s">
        <v>59</v>
      </c>
      <c r="I136" s="38"/>
      <c r="J136" s="39" t="n">
        <f aca="false">H93</f>
        <v>5</v>
      </c>
      <c r="K136" s="9" t="n">
        <f aca="false">K93</f>
        <v>33684.85</v>
      </c>
      <c r="L136" s="9"/>
      <c r="M136" s="9" t="n">
        <f aca="false">M93</f>
        <v>404218.2</v>
      </c>
      <c r="N136" s="9"/>
    </row>
    <row r="137" customFormat="false" ht="15.75" hidden="false" customHeight="true" outlineLevel="0" collapsed="false">
      <c r="A137" s="32" t="s">
        <v>68</v>
      </c>
      <c r="B137" s="32"/>
      <c r="C137" s="32"/>
      <c r="D137" s="32"/>
      <c r="E137" s="32"/>
      <c r="F137" s="32"/>
      <c r="G137" s="32"/>
      <c r="H137" s="42" t="s">
        <v>62</v>
      </c>
      <c r="I137" s="42"/>
      <c r="J137" s="39" t="s">
        <v>63</v>
      </c>
      <c r="K137" s="21" t="n">
        <f aca="false">M137/12</f>
        <v>1354.125</v>
      </c>
      <c r="L137" s="21"/>
      <c r="M137" s="21" t="n">
        <f aca="false">M95</f>
        <v>16249.5</v>
      </c>
      <c r="N137" s="21"/>
    </row>
    <row r="138" customFormat="false" ht="15.75" hidden="false" customHeight="true" outlineLevel="0" collapsed="false">
      <c r="A138" s="11" t="s">
        <v>69</v>
      </c>
      <c r="B138" s="11"/>
      <c r="C138" s="11"/>
      <c r="D138" s="11"/>
      <c r="E138" s="11"/>
      <c r="F138" s="11"/>
      <c r="G138" s="11"/>
      <c r="H138" s="38" t="s">
        <v>59</v>
      </c>
      <c r="I138" s="38"/>
      <c r="J138" s="39" t="n">
        <f aca="false">H103</f>
        <v>10</v>
      </c>
      <c r="K138" s="9" t="n">
        <f aca="false">K103</f>
        <v>50655.68</v>
      </c>
      <c r="L138" s="9"/>
      <c r="M138" s="9" t="n">
        <f aca="false">M103</f>
        <v>607868.16</v>
      </c>
      <c r="N138" s="9"/>
    </row>
    <row r="139" customFormat="false" ht="15.75" hidden="false" customHeight="true" outlineLevel="0" collapsed="false">
      <c r="A139" s="11" t="s">
        <v>70</v>
      </c>
      <c r="B139" s="11"/>
      <c r="C139" s="11"/>
      <c r="D139" s="11"/>
      <c r="E139" s="11"/>
      <c r="F139" s="11"/>
      <c r="G139" s="11"/>
      <c r="H139" s="38" t="s">
        <v>59</v>
      </c>
      <c r="I139" s="38"/>
      <c r="J139" s="39" t="n">
        <f aca="false">H116</f>
        <v>17</v>
      </c>
      <c r="K139" s="9" t="n">
        <f aca="false">K116</f>
        <v>91142.83</v>
      </c>
      <c r="L139" s="9"/>
      <c r="M139" s="9" t="n">
        <f aca="false">M116</f>
        <v>1093713.96</v>
      </c>
      <c r="N139" s="9"/>
      <c r="O139" s="43"/>
      <c r="P139" s="43"/>
      <c r="Q139" s="43"/>
      <c r="R139" s="43"/>
    </row>
    <row r="140" customFormat="false" ht="15.75" hidden="false" customHeight="true" outlineLevel="0" collapsed="false">
      <c r="A140" s="32" t="s">
        <v>71</v>
      </c>
      <c r="B140" s="32"/>
      <c r="C140" s="32"/>
      <c r="D140" s="32"/>
      <c r="E140" s="32"/>
      <c r="F140" s="32"/>
      <c r="G140" s="32"/>
      <c r="H140" s="42" t="s">
        <v>72</v>
      </c>
      <c r="I140" s="42"/>
      <c r="J140" s="39" t="n">
        <f aca="false">'#48_Secretário-Secretária'!I143</f>
        <v>5</v>
      </c>
      <c r="K140" s="21" t="n">
        <f aca="false">K123</f>
        <v>27777.15</v>
      </c>
      <c r="L140" s="21"/>
      <c r="M140" s="21" t="n">
        <f aca="false">M122</f>
        <v>333325.8</v>
      </c>
      <c r="N140" s="21"/>
      <c r="O140" s="43"/>
      <c r="P140" s="43"/>
      <c r="Q140" s="43"/>
      <c r="R140" s="43"/>
    </row>
    <row r="141" customFormat="false" ht="15.75" hidden="false" customHeight="true" outlineLevel="0" collapsed="false">
      <c r="A141" s="14" t="s">
        <v>73</v>
      </c>
      <c r="B141" s="14"/>
      <c r="C141" s="14"/>
      <c r="D141" s="14"/>
      <c r="E141" s="14"/>
      <c r="F141" s="14"/>
      <c r="G141" s="14"/>
      <c r="H141" s="14"/>
      <c r="I141" s="14"/>
      <c r="J141" s="15" t="n">
        <f aca="false">SUM(J130:J140)</f>
        <v>116</v>
      </c>
      <c r="K141" s="16" t="n">
        <f aca="false">SUM(K130:L140)</f>
        <v>827212.771129515</v>
      </c>
      <c r="L141" s="16"/>
      <c r="M141" s="16" t="n">
        <f aca="false">SUM(M130:N140)</f>
        <v>9926553.25355418</v>
      </c>
      <c r="N141" s="16"/>
    </row>
    <row r="142" customFormat="false" ht="15.75" hidden="false" customHeight="true" outlineLevel="0" collapsed="false"/>
    <row r="143" customFormat="false" ht="16.5" hidden="false" customHeight="true" outlineLevel="0" collapsed="false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</row>
    <row r="144" customFormat="false" ht="23" hidden="false" customHeight="true" outlineLevel="0" collapsed="false">
      <c r="A144" s="45" t="s">
        <v>74</v>
      </c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  <row r="1001" customFormat="false" ht="15.75" hidden="false" customHeight="true" outlineLevel="0" collapsed="false"/>
    <row r="1002" customFormat="false" ht="15.75" hidden="false" customHeight="true" outlineLevel="0" collapsed="false"/>
    <row r="1003" customFormat="false" ht="15.75" hidden="false" customHeight="true" outlineLevel="0" collapsed="false"/>
    <row r="1004" customFormat="false" ht="15.75" hidden="false" customHeight="true" outlineLevel="0" collapsed="false"/>
    <row r="1005" customFormat="false" ht="15.75" hidden="false" customHeight="tru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432">
    <mergeCell ref="A1:N1"/>
    <mergeCell ref="A2:N3"/>
    <mergeCell ref="B4:E4"/>
    <mergeCell ref="G4:H4"/>
    <mergeCell ref="I4:J4"/>
    <mergeCell ref="K4:L4"/>
    <mergeCell ref="M4:N4"/>
    <mergeCell ref="B5:E5"/>
    <mergeCell ref="G5:H5"/>
    <mergeCell ref="I5:J5"/>
    <mergeCell ref="K5:L5"/>
    <mergeCell ref="M5:N5"/>
    <mergeCell ref="B6:E6"/>
    <mergeCell ref="G6:H6"/>
    <mergeCell ref="I6:J6"/>
    <mergeCell ref="K6:L6"/>
    <mergeCell ref="M6:N6"/>
    <mergeCell ref="B7:E7"/>
    <mergeCell ref="G7:H7"/>
    <mergeCell ref="I7:J7"/>
    <mergeCell ref="K7:L7"/>
    <mergeCell ref="M7:N7"/>
    <mergeCell ref="B8:E8"/>
    <mergeCell ref="G8:H8"/>
    <mergeCell ref="I8:J8"/>
    <mergeCell ref="K8:L8"/>
    <mergeCell ref="M8:N8"/>
    <mergeCell ref="B9:E9"/>
    <mergeCell ref="G9:H9"/>
    <mergeCell ref="I9:J9"/>
    <mergeCell ref="K9:L9"/>
    <mergeCell ref="M9:N9"/>
    <mergeCell ref="B10:E10"/>
    <mergeCell ref="G10:H10"/>
    <mergeCell ref="I10:J10"/>
    <mergeCell ref="K10:L10"/>
    <mergeCell ref="M10:N10"/>
    <mergeCell ref="B11:E11"/>
    <mergeCell ref="G11:H11"/>
    <mergeCell ref="I11:J11"/>
    <mergeCell ref="K11:L11"/>
    <mergeCell ref="M11:N11"/>
    <mergeCell ref="A12:E12"/>
    <mergeCell ref="G12:H12"/>
    <mergeCell ref="I12:J12"/>
    <mergeCell ref="K12:L12"/>
    <mergeCell ref="M12:N12"/>
    <mergeCell ref="A13:L13"/>
    <mergeCell ref="M13:N13"/>
    <mergeCell ref="A14:N14"/>
    <mergeCell ref="A15:N15"/>
    <mergeCell ref="A16:N16"/>
    <mergeCell ref="A17:N18"/>
    <mergeCell ref="B19:E19"/>
    <mergeCell ref="G19:H19"/>
    <mergeCell ref="I19:J19"/>
    <mergeCell ref="K19:L19"/>
    <mergeCell ref="M19:N19"/>
    <mergeCell ref="B20:E20"/>
    <mergeCell ref="G20:H20"/>
    <mergeCell ref="I20:J20"/>
    <mergeCell ref="K20:L20"/>
    <mergeCell ref="M20:N20"/>
    <mergeCell ref="B21:E21"/>
    <mergeCell ref="G21:H21"/>
    <mergeCell ref="I21:J21"/>
    <mergeCell ref="K21:L21"/>
    <mergeCell ref="M21:N21"/>
    <mergeCell ref="B22:E22"/>
    <mergeCell ref="G22:H22"/>
    <mergeCell ref="I22:J22"/>
    <mergeCell ref="K22:L22"/>
    <mergeCell ref="M22:N22"/>
    <mergeCell ref="B23:E23"/>
    <mergeCell ref="G23:H23"/>
    <mergeCell ref="I23:J23"/>
    <mergeCell ref="K23:L23"/>
    <mergeCell ref="M23:N23"/>
    <mergeCell ref="B24:E24"/>
    <mergeCell ref="G24:H24"/>
    <mergeCell ref="I24:J24"/>
    <mergeCell ref="K24:L24"/>
    <mergeCell ref="M24:N24"/>
    <mergeCell ref="B25:E25"/>
    <mergeCell ref="G25:H25"/>
    <mergeCell ref="I25:J25"/>
    <mergeCell ref="K25:L25"/>
    <mergeCell ref="M25:N25"/>
    <mergeCell ref="B26:E26"/>
    <mergeCell ref="G26:H26"/>
    <mergeCell ref="I26:J26"/>
    <mergeCell ref="K26:L26"/>
    <mergeCell ref="M26:N26"/>
    <mergeCell ref="B27:E27"/>
    <mergeCell ref="G27:H27"/>
    <mergeCell ref="I27:J27"/>
    <mergeCell ref="K27:L27"/>
    <mergeCell ref="M27:N27"/>
    <mergeCell ref="B28:E28"/>
    <mergeCell ref="G28:H28"/>
    <mergeCell ref="I28:J28"/>
    <mergeCell ref="K28:L28"/>
    <mergeCell ref="M28:N28"/>
    <mergeCell ref="B29:E29"/>
    <mergeCell ref="G29:H29"/>
    <mergeCell ref="I29:J29"/>
    <mergeCell ref="K29:L29"/>
    <mergeCell ref="M29:N29"/>
    <mergeCell ref="B30:E30"/>
    <mergeCell ref="G30:H30"/>
    <mergeCell ref="I30:J30"/>
    <mergeCell ref="K30:L30"/>
    <mergeCell ref="M30:N30"/>
    <mergeCell ref="B31:E31"/>
    <mergeCell ref="G31:H31"/>
    <mergeCell ref="I31:J31"/>
    <mergeCell ref="K31:L31"/>
    <mergeCell ref="M31:N31"/>
    <mergeCell ref="B32:E32"/>
    <mergeCell ref="G32:H32"/>
    <mergeCell ref="I32:J32"/>
    <mergeCell ref="K32:L32"/>
    <mergeCell ref="M32:N32"/>
    <mergeCell ref="B33:E33"/>
    <mergeCell ref="G33:H33"/>
    <mergeCell ref="I33:J33"/>
    <mergeCell ref="K33:L33"/>
    <mergeCell ref="M33:N33"/>
    <mergeCell ref="B34:E34"/>
    <mergeCell ref="G34:H34"/>
    <mergeCell ref="I34:J34"/>
    <mergeCell ref="K34:L34"/>
    <mergeCell ref="M34:N34"/>
    <mergeCell ref="B35:E35"/>
    <mergeCell ref="G35:H35"/>
    <mergeCell ref="I35:J35"/>
    <mergeCell ref="K35:L35"/>
    <mergeCell ref="M35:N35"/>
    <mergeCell ref="B36:E36"/>
    <mergeCell ref="G36:H36"/>
    <mergeCell ref="I36:J36"/>
    <mergeCell ref="K36:L36"/>
    <mergeCell ref="M36:N36"/>
    <mergeCell ref="B37:E37"/>
    <mergeCell ref="G37:H37"/>
    <mergeCell ref="I37:J37"/>
    <mergeCell ref="K37:L37"/>
    <mergeCell ref="M37:N37"/>
    <mergeCell ref="B38:E38"/>
    <mergeCell ref="G38:H38"/>
    <mergeCell ref="I38:J38"/>
    <mergeCell ref="K38:L38"/>
    <mergeCell ref="M38:N38"/>
    <mergeCell ref="B39:E39"/>
    <mergeCell ref="G39:H39"/>
    <mergeCell ref="I39:J39"/>
    <mergeCell ref="K39:L39"/>
    <mergeCell ref="M39:N39"/>
    <mergeCell ref="B40:E40"/>
    <mergeCell ref="G40:H40"/>
    <mergeCell ref="I40:J40"/>
    <mergeCell ref="K40:L40"/>
    <mergeCell ref="M40:N40"/>
    <mergeCell ref="B41:E41"/>
    <mergeCell ref="G41:H41"/>
    <mergeCell ref="I41:J41"/>
    <mergeCell ref="K41:L41"/>
    <mergeCell ref="M41:N41"/>
    <mergeCell ref="B42:E42"/>
    <mergeCell ref="G42:H42"/>
    <mergeCell ref="I42:J42"/>
    <mergeCell ref="K42:L42"/>
    <mergeCell ref="M42:N42"/>
    <mergeCell ref="B43:E43"/>
    <mergeCell ref="G43:H43"/>
    <mergeCell ref="I43:J43"/>
    <mergeCell ref="K43:L43"/>
    <mergeCell ref="M43:N43"/>
    <mergeCell ref="B44:E44"/>
    <mergeCell ref="G44:H44"/>
    <mergeCell ref="I44:J44"/>
    <mergeCell ref="K44:L44"/>
    <mergeCell ref="M44:N44"/>
    <mergeCell ref="A45:E45"/>
    <mergeCell ref="G45:H45"/>
    <mergeCell ref="I45:J45"/>
    <mergeCell ref="K45:L45"/>
    <mergeCell ref="M45:N45"/>
    <mergeCell ref="A46:L46"/>
    <mergeCell ref="M46:N46"/>
    <mergeCell ref="A48:N48"/>
    <mergeCell ref="B49:L49"/>
    <mergeCell ref="M49:N49"/>
    <mergeCell ref="B50:L50"/>
    <mergeCell ref="M50:N50"/>
    <mergeCell ref="A51:L51"/>
    <mergeCell ref="M51:N51"/>
    <mergeCell ref="M52:N52"/>
    <mergeCell ref="A53:N54"/>
    <mergeCell ref="B55:E55"/>
    <mergeCell ref="F55:G55"/>
    <mergeCell ref="I55:J55"/>
    <mergeCell ref="K55:L55"/>
    <mergeCell ref="M55:N55"/>
    <mergeCell ref="B56:E56"/>
    <mergeCell ref="F56:G56"/>
    <mergeCell ref="I56:J56"/>
    <mergeCell ref="K56:L56"/>
    <mergeCell ref="M56:N56"/>
    <mergeCell ref="A57:L57"/>
    <mergeCell ref="M57:N57"/>
    <mergeCell ref="A59:N59"/>
    <mergeCell ref="B60:L60"/>
    <mergeCell ref="M60:N60"/>
    <mergeCell ref="B61:L61"/>
    <mergeCell ref="M61:N61"/>
    <mergeCell ref="B62:L62"/>
    <mergeCell ref="M62:N62"/>
    <mergeCell ref="B63:L63"/>
    <mergeCell ref="M63:N63"/>
    <mergeCell ref="B64:L64"/>
    <mergeCell ref="M64:N64"/>
    <mergeCell ref="B65:L65"/>
    <mergeCell ref="M65:N65"/>
    <mergeCell ref="B66:L66"/>
    <mergeCell ref="M66:N66"/>
    <mergeCell ref="B67:L67"/>
    <mergeCell ref="M67:N67"/>
    <mergeCell ref="B68:L68"/>
    <mergeCell ref="M68:N68"/>
    <mergeCell ref="B69:L69"/>
    <mergeCell ref="M69:N69"/>
    <mergeCell ref="B70:L70"/>
    <mergeCell ref="M70:N70"/>
    <mergeCell ref="B71:L71"/>
    <mergeCell ref="M71:N71"/>
    <mergeCell ref="B72:L72"/>
    <mergeCell ref="M72:N72"/>
    <mergeCell ref="B73:L73"/>
    <mergeCell ref="M73:N73"/>
    <mergeCell ref="B74:L74"/>
    <mergeCell ref="M74:N74"/>
    <mergeCell ref="B75:L75"/>
    <mergeCell ref="M75:N75"/>
    <mergeCell ref="B76:L76"/>
    <mergeCell ref="M76:N76"/>
    <mergeCell ref="B77:L77"/>
    <mergeCell ref="M77:N77"/>
    <mergeCell ref="A78:L78"/>
    <mergeCell ref="M78:N78"/>
    <mergeCell ref="A79:L79"/>
    <mergeCell ref="M79:N79"/>
    <mergeCell ref="A82:N83"/>
    <mergeCell ref="B84:F84"/>
    <mergeCell ref="G84:H84"/>
    <mergeCell ref="I84:J84"/>
    <mergeCell ref="K84:L84"/>
    <mergeCell ref="M84:N84"/>
    <mergeCell ref="B85:F85"/>
    <mergeCell ref="G85:H85"/>
    <mergeCell ref="I85:J85"/>
    <mergeCell ref="K85:L85"/>
    <mergeCell ref="M85:N85"/>
    <mergeCell ref="B86:F86"/>
    <mergeCell ref="G86:H86"/>
    <mergeCell ref="I86:J86"/>
    <mergeCell ref="K86:L86"/>
    <mergeCell ref="M86:N86"/>
    <mergeCell ref="A87:L87"/>
    <mergeCell ref="M87:N87"/>
    <mergeCell ref="A90:N91"/>
    <mergeCell ref="B92:E92"/>
    <mergeCell ref="F92:G92"/>
    <mergeCell ref="I92:J92"/>
    <mergeCell ref="K92:L92"/>
    <mergeCell ref="M92:N92"/>
    <mergeCell ref="B93:E93"/>
    <mergeCell ref="F93:G93"/>
    <mergeCell ref="I93:J93"/>
    <mergeCell ref="K93:L93"/>
    <mergeCell ref="M93:N93"/>
    <mergeCell ref="B94:E94"/>
    <mergeCell ref="F94:G94"/>
    <mergeCell ref="I94:J94"/>
    <mergeCell ref="K94:L94"/>
    <mergeCell ref="M94:N94"/>
    <mergeCell ref="B95:E95"/>
    <mergeCell ref="F95:G95"/>
    <mergeCell ref="I95:J95"/>
    <mergeCell ref="K95:L95"/>
    <mergeCell ref="M95:N95"/>
    <mergeCell ref="A96:L96"/>
    <mergeCell ref="M96:N96"/>
    <mergeCell ref="A98:N99"/>
    <mergeCell ref="B100:E100"/>
    <mergeCell ref="F100:G100"/>
    <mergeCell ref="I100:J100"/>
    <mergeCell ref="K100:L100"/>
    <mergeCell ref="M100:N100"/>
    <mergeCell ref="B101:E101"/>
    <mergeCell ref="F101:G101"/>
    <mergeCell ref="I101:J101"/>
    <mergeCell ref="K101:L101"/>
    <mergeCell ref="M101:N101"/>
    <mergeCell ref="B102:E102"/>
    <mergeCell ref="F102:G102"/>
    <mergeCell ref="I102:J102"/>
    <mergeCell ref="K102:L102"/>
    <mergeCell ref="M102:N102"/>
    <mergeCell ref="A103:G103"/>
    <mergeCell ref="I103:J103"/>
    <mergeCell ref="K103:L103"/>
    <mergeCell ref="M103:N103"/>
    <mergeCell ref="A105:N106"/>
    <mergeCell ref="B107:E107"/>
    <mergeCell ref="F107:G107"/>
    <mergeCell ref="I107:J107"/>
    <mergeCell ref="K107:L107"/>
    <mergeCell ref="M107:N107"/>
    <mergeCell ref="B108:E108"/>
    <mergeCell ref="F108:G108"/>
    <mergeCell ref="I108:J108"/>
    <mergeCell ref="K108:L108"/>
    <mergeCell ref="M108:N108"/>
    <mergeCell ref="B109:E109"/>
    <mergeCell ref="F109:G109"/>
    <mergeCell ref="I109:J109"/>
    <mergeCell ref="K109:L109"/>
    <mergeCell ref="M109:N109"/>
    <mergeCell ref="B110:E110"/>
    <mergeCell ref="F110:G110"/>
    <mergeCell ref="I110:J110"/>
    <mergeCell ref="K110:L110"/>
    <mergeCell ref="M110:N110"/>
    <mergeCell ref="B111:E111"/>
    <mergeCell ref="F111:G111"/>
    <mergeCell ref="I111:J111"/>
    <mergeCell ref="K111:L111"/>
    <mergeCell ref="M111:N111"/>
    <mergeCell ref="B112:E112"/>
    <mergeCell ref="F112:G112"/>
    <mergeCell ref="I112:J112"/>
    <mergeCell ref="K112:L112"/>
    <mergeCell ref="M112:N112"/>
    <mergeCell ref="B113:E113"/>
    <mergeCell ref="F113:G113"/>
    <mergeCell ref="I113:J113"/>
    <mergeCell ref="K113:L113"/>
    <mergeCell ref="M113:N113"/>
    <mergeCell ref="B114:E114"/>
    <mergeCell ref="F114:G114"/>
    <mergeCell ref="I114:J114"/>
    <mergeCell ref="K114:L114"/>
    <mergeCell ref="M114:N114"/>
    <mergeCell ref="B115:E115"/>
    <mergeCell ref="F115:G115"/>
    <mergeCell ref="I115:J115"/>
    <mergeCell ref="K115:L115"/>
    <mergeCell ref="M115:N115"/>
    <mergeCell ref="A116:G116"/>
    <mergeCell ref="I116:J116"/>
    <mergeCell ref="K116:L116"/>
    <mergeCell ref="M116:N116"/>
    <mergeCell ref="A119:N120"/>
    <mergeCell ref="B121:E121"/>
    <mergeCell ref="F121:G121"/>
    <mergeCell ref="I121:J121"/>
    <mergeCell ref="K121:L121"/>
    <mergeCell ref="M121:N121"/>
    <mergeCell ref="B122:E122"/>
    <mergeCell ref="F122:G122"/>
    <mergeCell ref="I122:J122"/>
    <mergeCell ref="K122:L122"/>
    <mergeCell ref="M122:N122"/>
    <mergeCell ref="A123:G123"/>
    <mergeCell ref="I123:J123"/>
    <mergeCell ref="K123:L123"/>
    <mergeCell ref="M123:N123"/>
    <mergeCell ref="A126:N127"/>
    <mergeCell ref="A129:G129"/>
    <mergeCell ref="H129:I129"/>
    <mergeCell ref="K129:L129"/>
    <mergeCell ref="M129:N129"/>
    <mergeCell ref="A130:G130"/>
    <mergeCell ref="H130:I130"/>
    <mergeCell ref="K130:L130"/>
    <mergeCell ref="M130:N130"/>
    <mergeCell ref="A131:G131"/>
    <mergeCell ref="H131:I131"/>
    <mergeCell ref="K131:L131"/>
    <mergeCell ref="M131:N131"/>
    <mergeCell ref="A132:G132"/>
    <mergeCell ref="H132:I132"/>
    <mergeCell ref="K132:L132"/>
    <mergeCell ref="M132:N132"/>
    <mergeCell ref="A133:G133"/>
    <mergeCell ref="H133:I133"/>
    <mergeCell ref="K133:L133"/>
    <mergeCell ref="M133:N133"/>
    <mergeCell ref="A134:G134"/>
    <mergeCell ref="H134:I134"/>
    <mergeCell ref="K134:L134"/>
    <mergeCell ref="M134:N134"/>
    <mergeCell ref="A135:G135"/>
    <mergeCell ref="H135:I135"/>
    <mergeCell ref="K135:L135"/>
    <mergeCell ref="M135:N135"/>
    <mergeCell ref="A136:G136"/>
    <mergeCell ref="H136:I136"/>
    <mergeCell ref="K136:L136"/>
    <mergeCell ref="M136:N136"/>
    <mergeCell ref="A137:G137"/>
    <mergeCell ref="H137:I137"/>
    <mergeCell ref="K137:L137"/>
    <mergeCell ref="M137:N137"/>
    <mergeCell ref="A138:G138"/>
    <mergeCell ref="H138:I138"/>
    <mergeCell ref="K138:L138"/>
    <mergeCell ref="M138:N138"/>
    <mergeCell ref="A139:G139"/>
    <mergeCell ref="H139:I139"/>
    <mergeCell ref="K139:L139"/>
    <mergeCell ref="M139:N139"/>
    <mergeCell ref="A140:G140"/>
    <mergeCell ref="H140:I140"/>
    <mergeCell ref="K140:L140"/>
    <mergeCell ref="M140:N140"/>
    <mergeCell ref="A141:I141"/>
    <mergeCell ref="K141:L141"/>
    <mergeCell ref="M141:N141"/>
    <mergeCell ref="A143:N143"/>
    <mergeCell ref="A144:N14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8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A1001"/>
  <sheetViews>
    <sheetView showFormulas="false" showGridLines="true" showRowColHeaders="true" showZeros="true" rightToLeft="false" tabSelected="false" showOutlineSymbols="true" defaultGridColor="true" view="normal" topLeftCell="A58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676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7.75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0.4</v>
      </c>
      <c r="I22" s="277" t="n">
        <f aca="false">K22</f>
        <v>607.2</v>
      </c>
      <c r="J22" s="277"/>
      <c r="K22" s="261" t="n">
        <f aca="false">H22*1518</f>
        <v>607.2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2208.75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36"/>
      <c r="L31" s="337"/>
      <c r="M31" s="337"/>
      <c r="N31" s="337"/>
      <c r="O31" s="337"/>
      <c r="P31" s="337"/>
      <c r="Q31" s="337"/>
      <c r="R31" s="337"/>
      <c r="S31" s="337"/>
      <c r="T31" s="337"/>
      <c r="U31" s="338"/>
      <c r="V31" s="338"/>
      <c r="W31" s="338"/>
      <c r="X31" s="338"/>
      <c r="Y31" s="338"/>
      <c r="Z31" s="338"/>
      <c r="AA31" s="338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36"/>
      <c r="L32" s="337"/>
      <c r="M32" s="337"/>
      <c r="N32" s="337"/>
      <c r="O32" s="337"/>
      <c r="P32" s="337"/>
      <c r="Q32" s="337"/>
      <c r="R32" s="337"/>
      <c r="S32" s="337"/>
      <c r="T32" s="337"/>
      <c r="U32" s="338"/>
      <c r="V32" s="338"/>
      <c r="W32" s="338"/>
      <c r="X32" s="338"/>
      <c r="Y32" s="338"/>
      <c r="Z32" s="338"/>
      <c r="AA32" s="338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339"/>
      <c r="L33" s="337"/>
      <c r="M33" s="337"/>
      <c r="N33" s="337"/>
      <c r="O33" s="337"/>
      <c r="P33" s="337"/>
      <c r="Q33" s="337"/>
      <c r="R33" s="337"/>
      <c r="S33" s="337"/>
      <c r="T33" s="337"/>
      <c r="U33" s="338"/>
      <c r="V33" s="338"/>
      <c r="W33" s="338"/>
      <c r="X33" s="338"/>
      <c r="Y33" s="338"/>
      <c r="Z33" s="338"/>
      <c r="AA33" s="338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8"/>
      <c r="V34" s="338"/>
      <c r="W34" s="338"/>
      <c r="X34" s="338"/>
      <c r="Y34" s="338"/>
      <c r="Z34" s="338"/>
      <c r="AA34" s="338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38"/>
      <c r="V35" s="338"/>
      <c r="W35" s="338"/>
      <c r="X35" s="338"/>
      <c r="Y35" s="338"/>
      <c r="Z35" s="338"/>
      <c r="AA35" s="338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38"/>
      <c r="V36" s="338"/>
      <c r="W36" s="338"/>
      <c r="X36" s="338"/>
      <c r="Y36" s="338"/>
      <c r="Z36" s="338"/>
      <c r="AA36" s="338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cálculo'!G52</f>
        <v>127.507</v>
      </c>
      <c r="J37" s="274"/>
      <c r="K37" s="341"/>
      <c r="L37" s="341"/>
      <c r="M37" s="342"/>
      <c r="N37" s="342"/>
      <c r="O37" s="342"/>
      <c r="P37" s="342"/>
      <c r="Q37" s="341"/>
      <c r="R37" s="341"/>
      <c r="S37" s="341"/>
      <c r="T37" s="341"/>
      <c r="U37" s="338"/>
      <c r="V37" s="338"/>
      <c r="W37" s="338"/>
      <c r="X37" s="338"/>
      <c r="Y37" s="338"/>
      <c r="Z37" s="338"/>
      <c r="AA37" s="33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38"/>
      <c r="V38" s="338"/>
      <c r="W38" s="338"/>
      <c r="X38" s="338"/>
      <c r="Y38" s="338"/>
      <c r="Z38" s="338"/>
      <c r="AA38" s="338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38"/>
      <c r="V39" s="338"/>
      <c r="W39" s="338"/>
      <c r="X39" s="338"/>
      <c r="Y39" s="338"/>
      <c r="Z39" s="338"/>
      <c r="AA39" s="338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341"/>
      <c r="L40" s="341"/>
      <c r="M40" s="342"/>
      <c r="N40" s="342"/>
      <c r="O40" s="343"/>
      <c r="P40" s="343"/>
      <c r="Q40" s="341"/>
      <c r="R40" s="341"/>
      <c r="S40" s="341"/>
      <c r="T40" s="341"/>
      <c r="U40" s="338"/>
      <c r="V40" s="338"/>
      <c r="W40" s="338"/>
      <c r="X40" s="338"/>
      <c r="Y40" s="338"/>
      <c r="Z40" s="338"/>
      <c r="AA40" s="338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8"/>
      <c r="V41" s="338"/>
      <c r="W41" s="338"/>
      <c r="X41" s="338"/>
      <c r="Y41" s="338"/>
      <c r="Z41" s="338"/>
      <c r="AA41" s="338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8"/>
      <c r="V42" s="338"/>
      <c r="W42" s="338"/>
      <c r="X42" s="338"/>
      <c r="Y42" s="338"/>
      <c r="Z42" s="338"/>
      <c r="AA42" s="338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635.547</v>
      </c>
      <c r="J43" s="279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8"/>
      <c r="V43" s="338"/>
      <c r="W43" s="338"/>
      <c r="X43" s="338"/>
      <c r="Y43" s="338"/>
      <c r="Z43" s="338"/>
      <c r="AA43" s="338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8"/>
      <c r="V44" s="338"/>
      <c r="W44" s="338"/>
      <c r="X44" s="338"/>
      <c r="Y44" s="338"/>
      <c r="Z44" s="338"/>
      <c r="AA44" s="338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8"/>
      <c r="V45" s="338"/>
      <c r="W45" s="338"/>
      <c r="X45" s="338"/>
      <c r="Y45" s="338"/>
      <c r="Z45" s="338"/>
      <c r="AA45" s="338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'#8_Uniformes'!$X$27</f>
        <v>97.3533333333333</v>
      </c>
      <c r="J46" s="288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8"/>
      <c r="V46" s="338"/>
      <c r="W46" s="338"/>
      <c r="X46" s="338"/>
      <c r="Y46" s="338"/>
      <c r="Z46" s="338"/>
      <c r="AA46" s="338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8"/>
      <c r="V47" s="338"/>
      <c r="W47" s="338"/>
      <c r="X47" s="338"/>
      <c r="Y47" s="338"/>
      <c r="Z47" s="338"/>
      <c r="AA47" s="338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8"/>
      <c r="V48" s="338"/>
      <c r="W48" s="338"/>
      <c r="X48" s="338"/>
      <c r="Y48" s="338"/>
      <c r="Z48" s="338"/>
      <c r="AA48" s="338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8"/>
      <c r="V49" s="338"/>
      <c r="W49" s="338"/>
      <c r="X49" s="338"/>
      <c r="Y49" s="338"/>
      <c r="Z49" s="338"/>
      <c r="AA49" s="338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8"/>
      <c r="V50" s="338"/>
      <c r="W50" s="338"/>
      <c r="X50" s="338"/>
      <c r="Y50" s="338"/>
      <c r="Z50" s="338"/>
      <c r="AA50" s="338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8"/>
      <c r="V51" s="338"/>
      <c r="W51" s="338"/>
      <c r="X51" s="338"/>
      <c r="Y51" s="338"/>
      <c r="Z51" s="338"/>
      <c r="AA51" s="338"/>
    </row>
    <row r="52" customFormat="false" ht="14.25" hidden="false" customHeight="true" outlineLevel="0" collapsed="false"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8"/>
      <c r="V52" s="338"/>
      <c r="W52" s="338"/>
      <c r="X52" s="338"/>
      <c r="Y52" s="338"/>
      <c r="Z52" s="338"/>
      <c r="AA52" s="338"/>
    </row>
    <row r="53" customFormat="false" ht="14.25" hidden="false" customHeight="true" outlineLevel="0" collapsed="false"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8"/>
      <c r="V53" s="338"/>
      <c r="W53" s="338"/>
      <c r="X53" s="338"/>
      <c r="Y53" s="338"/>
      <c r="Z53" s="338"/>
      <c r="AA53" s="338"/>
    </row>
    <row r="54" customFormat="false" ht="14.25" hidden="false" customHeight="true" outlineLevel="0" collapsed="false"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8"/>
      <c r="V54" s="338"/>
      <c r="W54" s="338"/>
      <c r="X54" s="338"/>
      <c r="Y54" s="338"/>
      <c r="Z54" s="338"/>
      <c r="AA54" s="338"/>
    </row>
    <row r="55" customFormat="false" ht="14.25" hidden="false" customHeight="true" outlineLevel="0" collapsed="false"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8"/>
      <c r="V55" s="338"/>
      <c r="W55" s="338"/>
      <c r="X55" s="338"/>
      <c r="Y55" s="338"/>
      <c r="Z55" s="338"/>
      <c r="AA55" s="338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8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37"/>
      <c r="V57" s="337"/>
      <c r="W57" s="337"/>
      <c r="X57" s="337"/>
      <c r="Y57" s="337"/>
      <c r="Z57" s="337"/>
      <c r="AA57" s="338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8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441.75</v>
      </c>
      <c r="J59" s="298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37"/>
      <c r="V59" s="337"/>
      <c r="W59" s="337"/>
      <c r="X59" s="337"/>
      <c r="Y59" s="337"/>
      <c r="Z59" s="337"/>
      <c r="AA59" s="338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33.13125</v>
      </c>
      <c r="J60" s="298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37"/>
      <c r="V60" s="337"/>
      <c r="W60" s="337"/>
      <c r="X60" s="337"/>
      <c r="Y60" s="337"/>
      <c r="Z60" s="337"/>
      <c r="AA60" s="338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22.0875</v>
      </c>
      <c r="J61" s="298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37"/>
      <c r="V61" s="337"/>
      <c r="W61" s="337"/>
      <c r="X61" s="337"/>
      <c r="Y61" s="337"/>
      <c r="Z61" s="337"/>
      <c r="AA61" s="338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4.4175</v>
      </c>
      <c r="J62" s="298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37"/>
      <c r="V62" s="337"/>
      <c r="W62" s="337"/>
      <c r="X62" s="337"/>
      <c r="Y62" s="337"/>
      <c r="Z62" s="337"/>
      <c r="AA62" s="338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55.21875</v>
      </c>
      <c r="J63" s="298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37"/>
      <c r="V63" s="337"/>
      <c r="W63" s="337"/>
      <c r="X63" s="337"/>
      <c r="Y63" s="337"/>
      <c r="Z63" s="337"/>
      <c r="AA63" s="338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176.7</v>
      </c>
      <c r="J64" s="298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37"/>
      <c r="V64" s="337"/>
      <c r="W64" s="337"/>
      <c r="X64" s="337"/>
      <c r="Y64" s="337"/>
      <c r="Z64" s="337"/>
      <c r="AA64" s="338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132.525</v>
      </c>
      <c r="J65" s="298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37"/>
      <c r="V65" s="337"/>
      <c r="W65" s="337"/>
      <c r="X65" s="337"/>
      <c r="Y65" s="337"/>
      <c r="Z65" s="337"/>
      <c r="AA65" s="338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13.2525</v>
      </c>
      <c r="J66" s="298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37"/>
      <c r="V66" s="337"/>
      <c r="W66" s="337"/>
      <c r="X66" s="337"/>
      <c r="Y66" s="337"/>
      <c r="Z66" s="337"/>
      <c r="AA66" s="338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879.0825</v>
      </c>
      <c r="J67" s="304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U67" s="337"/>
      <c r="V67" s="337"/>
      <c r="W67" s="337"/>
      <c r="X67" s="337"/>
      <c r="Y67" s="337"/>
      <c r="Z67" s="337"/>
      <c r="AA67" s="338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38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337"/>
      <c r="L69" s="337"/>
      <c r="M69" s="337"/>
      <c r="N69" s="337"/>
      <c r="O69" s="337"/>
      <c r="P69" s="337"/>
      <c r="Q69" s="337"/>
      <c r="R69" s="337"/>
      <c r="S69" s="337"/>
      <c r="T69" s="337"/>
      <c r="U69" s="337"/>
      <c r="V69" s="337"/>
      <c r="W69" s="337"/>
      <c r="X69" s="337"/>
      <c r="Y69" s="337"/>
      <c r="Z69" s="337"/>
      <c r="AA69" s="338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8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197.24</v>
      </c>
      <c r="J71" s="277"/>
      <c r="K71" s="347"/>
      <c r="L71" s="345"/>
      <c r="M71" s="345"/>
      <c r="N71" s="337"/>
      <c r="O71" s="337"/>
      <c r="P71" s="337"/>
      <c r="Q71" s="337"/>
      <c r="R71" s="337"/>
      <c r="S71" s="337"/>
      <c r="T71" s="337"/>
      <c r="U71" s="338"/>
      <c r="V71" s="338"/>
      <c r="W71" s="338"/>
      <c r="X71" s="338"/>
      <c r="Y71" s="338"/>
      <c r="Z71" s="338"/>
      <c r="AA71" s="338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65.82</v>
      </c>
      <c r="J72" s="277"/>
      <c r="K72" s="348"/>
      <c r="L72" s="348"/>
      <c r="M72" s="348"/>
      <c r="N72" s="337"/>
      <c r="O72" s="337"/>
      <c r="P72" s="337"/>
      <c r="Q72" s="337"/>
      <c r="R72" s="337"/>
      <c r="S72" s="337"/>
      <c r="T72" s="337"/>
      <c r="U72" s="338"/>
      <c r="V72" s="338"/>
      <c r="W72" s="338"/>
      <c r="X72" s="338"/>
      <c r="Y72" s="338"/>
      <c r="Z72" s="338"/>
      <c r="AA72" s="338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263.06</v>
      </c>
      <c r="J73" s="311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8"/>
      <c r="V73" s="338"/>
      <c r="W73" s="338"/>
      <c r="X73" s="338"/>
      <c r="Y73" s="338"/>
      <c r="Z73" s="338"/>
      <c r="AA73" s="338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104.69475</v>
      </c>
      <c r="J74" s="315"/>
      <c r="K74" s="349"/>
      <c r="L74" s="337"/>
      <c r="M74" s="337"/>
      <c r="N74" s="337"/>
      <c r="O74" s="337"/>
      <c r="P74" s="337"/>
      <c r="Q74" s="337"/>
      <c r="R74" s="337"/>
      <c r="S74" s="337"/>
      <c r="T74" s="337"/>
      <c r="U74" s="338"/>
      <c r="V74" s="338"/>
      <c r="W74" s="338"/>
      <c r="X74" s="338"/>
      <c r="Y74" s="338"/>
      <c r="Z74" s="338"/>
      <c r="AA74" s="338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367.75475</v>
      </c>
      <c r="J75" s="311"/>
      <c r="K75" s="337"/>
      <c r="L75" s="337"/>
      <c r="M75" s="337"/>
      <c r="N75" s="337"/>
      <c r="O75" s="337"/>
      <c r="P75" s="337"/>
      <c r="Q75" s="337"/>
      <c r="R75" s="337"/>
      <c r="S75" s="337"/>
      <c r="T75" s="337"/>
      <c r="U75" s="338"/>
      <c r="V75" s="338"/>
      <c r="W75" s="338"/>
      <c r="X75" s="338"/>
      <c r="Y75" s="338"/>
      <c r="Z75" s="338"/>
      <c r="AA75" s="338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38"/>
      <c r="V76" s="338"/>
      <c r="W76" s="338"/>
      <c r="X76" s="338"/>
      <c r="Y76" s="338"/>
      <c r="Z76" s="338"/>
      <c r="AA76" s="338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8"/>
      <c r="V77" s="338"/>
      <c r="W77" s="338"/>
      <c r="X77" s="338"/>
      <c r="Y77" s="338"/>
      <c r="Z77" s="338"/>
      <c r="AA77" s="338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0.662625</v>
      </c>
      <c r="J78" s="277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38"/>
      <c r="V78" s="338"/>
      <c r="W78" s="338"/>
      <c r="X78" s="338"/>
      <c r="Y78" s="338"/>
      <c r="Z78" s="338"/>
      <c r="AA78" s="338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0.26372475</v>
      </c>
      <c r="J79" s="277"/>
      <c r="K79" s="337"/>
      <c r="L79" s="337"/>
      <c r="M79" s="337"/>
      <c r="N79" s="337"/>
      <c r="O79" s="337"/>
      <c r="P79" s="337"/>
      <c r="Q79" s="337"/>
      <c r="R79" s="337"/>
      <c r="S79" s="337"/>
      <c r="T79" s="337"/>
      <c r="U79" s="338"/>
      <c r="V79" s="338"/>
      <c r="W79" s="338"/>
      <c r="X79" s="338"/>
      <c r="Y79" s="338"/>
      <c r="Z79" s="338"/>
      <c r="AA79" s="338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0.92634975</v>
      </c>
      <c r="J80" s="311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8"/>
      <c r="V80" s="338"/>
      <c r="W80" s="338"/>
      <c r="X80" s="338"/>
      <c r="Y80" s="338"/>
      <c r="Z80" s="338"/>
      <c r="AA80" s="338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337"/>
      <c r="L81" s="337"/>
      <c r="M81" s="351"/>
      <c r="N81" s="337"/>
      <c r="O81" s="337"/>
      <c r="P81" s="337"/>
      <c r="Q81" s="337"/>
      <c r="R81" s="337"/>
      <c r="S81" s="337"/>
      <c r="T81" s="337"/>
      <c r="U81" s="338"/>
      <c r="V81" s="338"/>
      <c r="W81" s="338"/>
      <c r="X81" s="338"/>
      <c r="Y81" s="338"/>
      <c r="Z81" s="338"/>
      <c r="AA81" s="338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8"/>
      <c r="V82" s="338"/>
      <c r="W82" s="338"/>
      <c r="X82" s="338"/>
      <c r="Y82" s="338"/>
      <c r="Z82" s="338"/>
      <c r="AA82" s="338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10.16025</v>
      </c>
      <c r="J83" s="277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38"/>
      <c r="V83" s="338"/>
      <c r="W83" s="338"/>
      <c r="X83" s="338"/>
      <c r="Y83" s="338"/>
      <c r="Z83" s="338"/>
      <c r="AA83" s="338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0.81282</v>
      </c>
      <c r="J84" s="277"/>
      <c r="K84" s="337"/>
      <c r="L84" s="337"/>
      <c r="M84" s="337"/>
      <c r="N84" s="337"/>
      <c r="O84" s="337"/>
      <c r="P84" s="345"/>
      <c r="Q84" s="345"/>
      <c r="R84" s="345"/>
      <c r="S84" s="345"/>
      <c r="T84" s="345"/>
      <c r="U84" s="338"/>
      <c r="V84" s="338"/>
      <c r="W84" s="338"/>
      <c r="X84" s="338"/>
      <c r="Y84" s="338"/>
      <c r="Z84" s="338"/>
      <c r="AA84" s="338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38"/>
      <c r="V85" s="338"/>
      <c r="W85" s="338"/>
      <c r="X85" s="338"/>
      <c r="Y85" s="338"/>
      <c r="Z85" s="338"/>
      <c r="AA85" s="338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42.84975</v>
      </c>
      <c r="J86" s="277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38"/>
      <c r="V86" s="338"/>
      <c r="W86" s="338"/>
      <c r="X86" s="338"/>
      <c r="Y86" s="338"/>
      <c r="Z86" s="338"/>
      <c r="AA86" s="338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17.0542005</v>
      </c>
      <c r="J87" s="277"/>
      <c r="K87" s="337"/>
      <c r="L87" s="337"/>
      <c r="M87" s="337"/>
      <c r="N87" s="337"/>
      <c r="O87" s="337"/>
      <c r="P87" s="337"/>
      <c r="Q87" s="337"/>
      <c r="R87" s="337"/>
      <c r="S87" s="337"/>
      <c r="T87" s="337"/>
      <c r="U87" s="338"/>
      <c r="V87" s="338"/>
      <c r="W87" s="338"/>
      <c r="X87" s="338"/>
      <c r="Y87" s="338"/>
      <c r="Z87" s="338"/>
      <c r="AA87" s="338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76.8645</v>
      </c>
      <c r="J88" s="277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38"/>
      <c r="V88" s="338"/>
      <c r="W88" s="338"/>
      <c r="X88" s="338"/>
      <c r="Y88" s="338"/>
      <c r="Z88" s="338"/>
      <c r="AA88" s="338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147.7415205</v>
      </c>
      <c r="J89" s="311"/>
      <c r="K89" s="337"/>
      <c r="L89" s="337"/>
      <c r="M89" s="337"/>
      <c r="N89" s="337"/>
      <c r="O89" s="337"/>
      <c r="P89" s="337"/>
      <c r="Q89" s="337"/>
      <c r="R89" s="337"/>
      <c r="S89" s="337"/>
      <c r="T89" s="337"/>
      <c r="U89" s="338"/>
      <c r="V89" s="338"/>
      <c r="W89" s="338"/>
      <c r="X89" s="338"/>
      <c r="Y89" s="338"/>
      <c r="Z89" s="338"/>
      <c r="AA89" s="338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337"/>
      <c r="L90" s="337"/>
      <c r="M90" s="337"/>
      <c r="N90" s="337"/>
      <c r="O90" s="337"/>
      <c r="P90" s="337"/>
      <c r="Q90" s="337"/>
      <c r="R90" s="337"/>
      <c r="S90" s="337"/>
      <c r="T90" s="337"/>
      <c r="U90" s="338"/>
      <c r="V90" s="338"/>
      <c r="W90" s="338"/>
      <c r="X90" s="338"/>
      <c r="Y90" s="338"/>
      <c r="Z90" s="338"/>
      <c r="AA90" s="338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39"/>
      <c r="L91" s="337"/>
      <c r="M91" s="337"/>
      <c r="N91" s="337"/>
      <c r="O91" s="337"/>
      <c r="P91" s="337"/>
      <c r="Q91" s="337"/>
      <c r="R91" s="337"/>
      <c r="S91" s="337"/>
      <c r="T91" s="337"/>
      <c r="U91" s="338"/>
      <c r="V91" s="338"/>
      <c r="W91" s="338"/>
      <c r="X91" s="338"/>
      <c r="Y91" s="338"/>
      <c r="Z91" s="338"/>
      <c r="AA91" s="338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337"/>
      <c r="L92" s="337"/>
      <c r="M92" s="337"/>
      <c r="N92" s="337"/>
      <c r="O92" s="337"/>
      <c r="P92" s="337"/>
      <c r="Q92" s="337"/>
      <c r="R92" s="337"/>
      <c r="S92" s="337"/>
      <c r="T92" s="337"/>
      <c r="U92" s="338"/>
      <c r="V92" s="338"/>
      <c r="W92" s="338"/>
      <c r="X92" s="338"/>
      <c r="Y92" s="338"/>
      <c r="Z92" s="338"/>
      <c r="AA92" s="338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197.241375</v>
      </c>
      <c r="J93" s="277"/>
      <c r="K93" s="337"/>
      <c r="L93" s="337"/>
      <c r="M93" s="337"/>
      <c r="N93" s="337"/>
      <c r="O93" s="337"/>
      <c r="P93" s="337"/>
      <c r="Q93" s="337"/>
      <c r="R93" s="337"/>
      <c r="S93" s="337"/>
      <c r="T93" s="337"/>
      <c r="U93" s="338"/>
      <c r="V93" s="338"/>
      <c r="W93" s="338"/>
      <c r="X93" s="338"/>
      <c r="Y93" s="338"/>
      <c r="Z93" s="338"/>
      <c r="AA93" s="338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6.1845</v>
      </c>
      <c r="J94" s="277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38"/>
      <c r="V94" s="338"/>
      <c r="W94" s="338"/>
      <c r="X94" s="338"/>
      <c r="Y94" s="338"/>
      <c r="Z94" s="338"/>
      <c r="AA94" s="338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1.767</v>
      </c>
      <c r="J95" s="277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38"/>
      <c r="V95" s="338"/>
      <c r="W95" s="338"/>
      <c r="X95" s="338"/>
      <c r="Y95" s="338"/>
      <c r="Z95" s="338"/>
      <c r="AA95" s="338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7.730625</v>
      </c>
      <c r="J96" s="277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38"/>
      <c r="V96" s="338"/>
      <c r="W96" s="338"/>
      <c r="X96" s="338"/>
      <c r="Y96" s="338"/>
      <c r="Z96" s="338"/>
      <c r="AA96" s="338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0.44175</v>
      </c>
      <c r="J97" s="277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38"/>
      <c r="V97" s="338"/>
      <c r="W97" s="338"/>
      <c r="X97" s="338"/>
      <c r="Y97" s="338"/>
      <c r="Z97" s="338"/>
      <c r="AA97" s="338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213.36525</v>
      </c>
      <c r="J98" s="311"/>
      <c r="K98" s="337"/>
      <c r="L98" s="337"/>
      <c r="M98" s="337"/>
      <c r="N98" s="337"/>
      <c r="O98" s="337"/>
      <c r="P98" s="337"/>
      <c r="Q98" s="337"/>
      <c r="R98" s="337"/>
      <c r="S98" s="337"/>
      <c r="T98" s="337"/>
      <c r="U98" s="338"/>
      <c r="V98" s="338"/>
      <c r="W98" s="338"/>
      <c r="X98" s="338"/>
      <c r="Y98" s="338"/>
      <c r="Z98" s="338"/>
      <c r="AA98" s="338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84.816</v>
      </c>
      <c r="J99" s="277"/>
      <c r="K99" s="337"/>
      <c r="L99" s="337"/>
      <c r="M99" s="337"/>
      <c r="N99" s="337"/>
      <c r="O99" s="337"/>
      <c r="P99" s="337"/>
      <c r="Q99" s="337"/>
      <c r="R99" s="337"/>
      <c r="S99" s="337"/>
      <c r="T99" s="337"/>
      <c r="U99" s="338"/>
      <c r="V99" s="338"/>
      <c r="W99" s="338"/>
      <c r="X99" s="338"/>
      <c r="Y99" s="338"/>
      <c r="Z99" s="338"/>
      <c r="AA99" s="338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298.18125</v>
      </c>
      <c r="J100" s="311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8"/>
      <c r="V100" s="338"/>
      <c r="W100" s="338"/>
      <c r="X100" s="338"/>
      <c r="Y100" s="338"/>
      <c r="Z100" s="338"/>
      <c r="AA100" s="338"/>
    </row>
    <row r="101" customFormat="false" ht="14.25" hidden="false" customHeight="true" outlineLevel="0" collapsed="false"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8"/>
      <c r="V101" s="338"/>
      <c r="W101" s="338"/>
      <c r="X101" s="338"/>
      <c r="Y101" s="338"/>
      <c r="Z101" s="338"/>
      <c r="AA101" s="338"/>
    </row>
    <row r="102" customFormat="false" ht="14.25" hidden="false" customHeight="true" outlineLevel="0" collapsed="false">
      <c r="K102" s="337"/>
      <c r="L102" s="337"/>
      <c r="M102" s="337"/>
      <c r="N102" s="337"/>
      <c r="O102" s="337"/>
      <c r="P102" s="337"/>
      <c r="Q102" s="337"/>
      <c r="R102" s="337"/>
      <c r="S102" s="337"/>
      <c r="T102" s="337"/>
      <c r="U102" s="338"/>
      <c r="V102" s="338"/>
      <c r="W102" s="338"/>
      <c r="X102" s="338"/>
      <c r="Y102" s="338"/>
      <c r="Z102" s="338"/>
      <c r="AA102" s="338"/>
    </row>
    <row r="103" customFormat="false" ht="14.25" hidden="false" customHeight="true" outlineLevel="0" collapsed="false">
      <c r="K103" s="337"/>
      <c r="L103" s="337"/>
      <c r="M103" s="337"/>
      <c r="N103" s="337"/>
      <c r="O103" s="337"/>
      <c r="P103" s="337"/>
      <c r="Q103" s="337"/>
      <c r="R103" s="337"/>
      <c r="S103" s="337"/>
      <c r="T103" s="337"/>
      <c r="U103" s="338"/>
      <c r="V103" s="338"/>
      <c r="W103" s="338"/>
      <c r="X103" s="338"/>
      <c r="Y103" s="338"/>
      <c r="Z103" s="338"/>
      <c r="AA103" s="338"/>
    </row>
    <row r="104" customFormat="false" ht="14.25" hidden="false" customHeight="true" outlineLevel="0" collapsed="false">
      <c r="K104" s="337"/>
      <c r="L104" s="337"/>
      <c r="M104" s="337"/>
      <c r="N104" s="337"/>
      <c r="O104" s="337"/>
      <c r="P104" s="337"/>
      <c r="Q104" s="337"/>
      <c r="R104" s="337"/>
      <c r="S104" s="337"/>
      <c r="T104" s="337"/>
      <c r="U104" s="338"/>
      <c r="V104" s="338"/>
      <c r="W104" s="338"/>
      <c r="X104" s="338"/>
      <c r="Y104" s="338"/>
      <c r="Z104" s="338"/>
      <c r="AA104" s="338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337"/>
      <c r="L105" s="337"/>
      <c r="M105" s="337"/>
      <c r="N105" s="337"/>
      <c r="O105" s="337"/>
      <c r="P105" s="337"/>
      <c r="Q105" s="337"/>
      <c r="R105" s="337"/>
      <c r="S105" s="337"/>
      <c r="T105" s="337"/>
      <c r="U105" s="337"/>
      <c r="V105" s="337"/>
      <c r="W105" s="337"/>
      <c r="X105" s="337"/>
      <c r="Y105" s="337"/>
      <c r="Z105" s="337"/>
      <c r="AA105" s="338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337"/>
      <c r="L106" s="337"/>
      <c r="M106" s="337"/>
      <c r="N106" s="337"/>
      <c r="O106" s="337"/>
      <c r="P106" s="337"/>
      <c r="Q106" s="337"/>
      <c r="R106" s="337"/>
      <c r="S106" s="337"/>
      <c r="T106" s="337"/>
      <c r="U106" s="337"/>
      <c r="V106" s="337"/>
      <c r="W106" s="337"/>
      <c r="X106" s="337"/>
      <c r="Y106" s="337"/>
      <c r="Z106" s="337"/>
      <c r="AA106" s="338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879.0825</v>
      </c>
      <c r="J107" s="298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8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367.75475</v>
      </c>
      <c r="J108" s="298"/>
      <c r="K108" s="337"/>
      <c r="L108" s="337"/>
      <c r="M108" s="337"/>
      <c r="N108" s="337"/>
      <c r="O108" s="337"/>
      <c r="P108" s="337"/>
      <c r="Q108" s="337"/>
      <c r="R108" s="337"/>
      <c r="S108" s="337"/>
      <c r="T108" s="337"/>
      <c r="U108" s="337"/>
      <c r="V108" s="337"/>
      <c r="W108" s="337"/>
      <c r="X108" s="337"/>
      <c r="Y108" s="337"/>
      <c r="Z108" s="337"/>
      <c r="AA108" s="338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0.92634975</v>
      </c>
      <c r="J109" s="298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7"/>
      <c r="Z109" s="337"/>
      <c r="AA109" s="338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147.7415205</v>
      </c>
      <c r="J110" s="298"/>
      <c r="K110" s="337"/>
      <c r="L110" s="337"/>
      <c r="M110" s="337"/>
      <c r="N110" s="337"/>
      <c r="O110" s="337"/>
      <c r="P110" s="337"/>
      <c r="Q110" s="337"/>
      <c r="R110" s="337"/>
      <c r="S110" s="337"/>
      <c r="T110" s="337"/>
      <c r="U110" s="337"/>
      <c r="V110" s="337"/>
      <c r="W110" s="337"/>
      <c r="X110" s="337"/>
      <c r="Y110" s="337"/>
      <c r="Z110" s="337"/>
      <c r="AA110" s="338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298.18125</v>
      </c>
      <c r="J111" s="298"/>
      <c r="K111" s="337"/>
      <c r="L111" s="337"/>
      <c r="M111" s="337"/>
      <c r="N111" s="337"/>
      <c r="O111" s="337"/>
      <c r="P111" s="337"/>
      <c r="Q111" s="337"/>
      <c r="R111" s="337"/>
      <c r="S111" s="337"/>
      <c r="T111" s="337"/>
      <c r="U111" s="337"/>
      <c r="V111" s="337"/>
      <c r="W111" s="337"/>
      <c r="X111" s="337"/>
      <c r="Y111" s="337"/>
      <c r="Z111" s="337"/>
      <c r="AA111" s="338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337"/>
      <c r="W112" s="337"/>
      <c r="X112" s="337"/>
      <c r="Y112" s="337"/>
      <c r="Z112" s="337"/>
      <c r="AA112" s="338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1693.68637025</v>
      </c>
      <c r="J113" s="327"/>
      <c r="K113" s="349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  <c r="AA113" s="338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337"/>
      <c r="L114" s="337"/>
      <c r="M114" s="337"/>
      <c r="N114" s="337"/>
      <c r="O114" s="337"/>
      <c r="P114" s="337"/>
      <c r="Q114" s="337"/>
      <c r="R114" s="337"/>
      <c r="S114" s="337"/>
      <c r="T114" s="337"/>
      <c r="U114" s="337"/>
      <c r="V114" s="337"/>
      <c r="W114" s="337"/>
      <c r="X114" s="337"/>
      <c r="Y114" s="337"/>
      <c r="Z114" s="337"/>
      <c r="AA114" s="338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4707.70670358333</v>
      </c>
      <c r="J115" s="327"/>
      <c r="K115" s="337"/>
      <c r="L115" s="337"/>
      <c r="M115" s="352"/>
      <c r="N115" s="337"/>
      <c r="O115" s="337"/>
      <c r="P115" s="337"/>
      <c r="Q115" s="337"/>
      <c r="R115" s="337"/>
      <c r="S115" s="337"/>
      <c r="T115" s="337"/>
      <c r="U115" s="337"/>
      <c r="V115" s="337"/>
      <c r="W115" s="337"/>
      <c r="X115" s="337"/>
      <c r="Y115" s="337"/>
      <c r="Z115" s="337"/>
      <c r="AA115" s="338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37"/>
      <c r="AA116" s="338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36"/>
      <c r="L117" s="337"/>
      <c r="M117" s="337"/>
      <c r="N117" s="337"/>
      <c r="O117" s="337"/>
      <c r="P117" s="337"/>
      <c r="Q117" s="337"/>
      <c r="R117" s="337"/>
      <c r="S117" s="337"/>
      <c r="T117" s="337"/>
      <c r="U117" s="337"/>
      <c r="V117" s="337"/>
      <c r="W117" s="337"/>
      <c r="X117" s="337"/>
      <c r="Y117" s="337"/>
      <c r="Z117" s="337"/>
      <c r="AA117" s="338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329.539469250833</v>
      </c>
      <c r="J118" s="298"/>
      <c r="K118" s="337"/>
      <c r="L118" s="337"/>
      <c r="M118" s="337"/>
      <c r="N118" s="337"/>
      <c r="O118" s="337"/>
      <c r="P118" s="337"/>
      <c r="Q118" s="337"/>
      <c r="R118" s="337"/>
      <c r="S118" s="337"/>
      <c r="T118" s="337"/>
      <c r="U118" s="337"/>
      <c r="V118" s="337"/>
      <c r="W118" s="337"/>
      <c r="X118" s="337"/>
      <c r="Y118" s="337"/>
      <c r="Z118" s="337"/>
      <c r="AA118" s="338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352.607232098392</v>
      </c>
      <c r="J119" s="298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8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337"/>
      <c r="L120" s="337"/>
      <c r="M120" s="337"/>
      <c r="N120" s="337"/>
      <c r="O120" s="337"/>
      <c r="P120" s="337"/>
      <c r="Q120" s="337"/>
      <c r="R120" s="337"/>
      <c r="S120" s="337"/>
      <c r="T120" s="337"/>
      <c r="U120" s="337"/>
      <c r="V120" s="337"/>
      <c r="W120" s="337"/>
      <c r="X120" s="337"/>
      <c r="Y120" s="337"/>
      <c r="Z120" s="337"/>
      <c r="AA120" s="338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337"/>
      <c r="L121" s="337"/>
      <c r="M121" s="337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7"/>
      <c r="Z121" s="337"/>
      <c r="AA121" s="338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103.711464934562</v>
      </c>
      <c r="J122" s="298"/>
      <c r="K122" s="353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37"/>
      <c r="AA122" s="338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477.701293031924</v>
      </c>
      <c r="J123" s="298"/>
      <c r="K123" s="353"/>
      <c r="L123" s="337"/>
      <c r="M123" s="337"/>
      <c r="N123" s="337"/>
      <c r="O123" s="337"/>
      <c r="P123" s="337"/>
      <c r="Q123" s="337"/>
      <c r="R123" s="337"/>
      <c r="S123" s="337"/>
      <c r="T123" s="337"/>
      <c r="U123" s="337"/>
      <c r="V123" s="337"/>
      <c r="W123" s="337"/>
      <c r="X123" s="337"/>
      <c r="Y123" s="337"/>
      <c r="Z123" s="337"/>
      <c r="AA123" s="338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337"/>
      <c r="L124" s="337"/>
      <c r="M124" s="337"/>
      <c r="N124" s="337"/>
      <c r="O124" s="337"/>
      <c r="P124" s="337"/>
      <c r="Q124" s="337"/>
      <c r="R124" s="337"/>
      <c r="S124" s="337"/>
      <c r="T124" s="337"/>
      <c r="U124" s="337"/>
      <c r="V124" s="337"/>
      <c r="W124" s="337"/>
      <c r="X124" s="337"/>
      <c r="Y124" s="337"/>
      <c r="Z124" s="337"/>
      <c r="AA124" s="338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314.277166468371</v>
      </c>
      <c r="J125" s="298"/>
      <c r="K125" s="353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7"/>
      <c r="Z125" s="337"/>
      <c r="AA125" s="338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337"/>
      <c r="L126" s="337"/>
      <c r="M126" s="337"/>
      <c r="N126" s="337"/>
      <c r="O126" s="337"/>
      <c r="P126" s="337"/>
      <c r="Q126" s="337"/>
      <c r="R126" s="337"/>
      <c r="S126" s="337"/>
      <c r="T126" s="337"/>
      <c r="U126" s="337"/>
      <c r="V126" s="337"/>
      <c r="W126" s="337"/>
      <c r="X126" s="337"/>
      <c r="Y126" s="337"/>
      <c r="Z126" s="337"/>
      <c r="AA126" s="338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6285.54332936742</v>
      </c>
      <c r="J127" s="298"/>
      <c r="K127" s="337"/>
      <c r="L127" s="337"/>
      <c r="M127" s="337"/>
      <c r="N127" s="337"/>
      <c r="O127" s="337"/>
      <c r="P127" s="337"/>
      <c r="Q127" s="337"/>
      <c r="R127" s="337"/>
      <c r="S127" s="337"/>
      <c r="T127" s="337"/>
      <c r="U127" s="337"/>
      <c r="V127" s="337"/>
      <c r="W127" s="337"/>
      <c r="X127" s="337"/>
      <c r="Y127" s="337"/>
      <c r="Z127" s="337"/>
      <c r="AA127" s="338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1577.83662578408</v>
      </c>
      <c r="J128" s="327"/>
      <c r="K128" s="337"/>
      <c r="L128" s="337"/>
      <c r="M128" s="337"/>
      <c r="N128" s="337"/>
      <c r="O128" s="337"/>
      <c r="P128" s="337"/>
      <c r="Q128" s="337"/>
      <c r="R128" s="337"/>
      <c r="S128" s="337"/>
      <c r="T128" s="337"/>
      <c r="U128" s="337"/>
      <c r="V128" s="337"/>
      <c r="W128" s="337"/>
      <c r="X128" s="337"/>
      <c r="Y128" s="337"/>
      <c r="Z128" s="337"/>
      <c r="AA128" s="338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337"/>
      <c r="L129" s="337"/>
      <c r="M129" s="337"/>
      <c r="N129" s="337"/>
      <c r="O129" s="337"/>
      <c r="P129" s="337"/>
      <c r="Q129" s="337"/>
      <c r="R129" s="337"/>
      <c r="S129" s="337"/>
      <c r="T129" s="337"/>
      <c r="U129" s="337"/>
      <c r="V129" s="337"/>
      <c r="W129" s="337"/>
      <c r="X129" s="337"/>
      <c r="Y129" s="337"/>
      <c r="Z129" s="337"/>
      <c r="AA129" s="338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337"/>
      <c r="L130" s="337"/>
      <c r="M130" s="337"/>
      <c r="N130" s="337"/>
      <c r="O130" s="337"/>
      <c r="P130" s="337"/>
      <c r="Q130" s="337"/>
      <c r="R130" s="337"/>
      <c r="S130" s="337"/>
      <c r="T130" s="337"/>
      <c r="U130" s="337"/>
      <c r="V130" s="337"/>
      <c r="W130" s="337"/>
      <c r="X130" s="337"/>
      <c r="Y130" s="337"/>
      <c r="Z130" s="337"/>
      <c r="AA130" s="338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37"/>
      <c r="AA131" s="338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7"/>
      <c r="Z132" s="337"/>
      <c r="AA132" s="338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337"/>
      <c r="L133" s="337"/>
      <c r="M133" s="337"/>
      <c r="N133" s="337"/>
      <c r="O133" s="337"/>
      <c r="P133" s="337"/>
      <c r="Q133" s="337"/>
      <c r="R133" s="337"/>
      <c r="S133" s="337"/>
      <c r="T133" s="337"/>
      <c r="U133" s="337"/>
      <c r="V133" s="337"/>
      <c r="W133" s="337"/>
      <c r="X133" s="337"/>
      <c r="Y133" s="337"/>
      <c r="Z133" s="337"/>
      <c r="AA133" s="338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337"/>
      <c r="L134" s="337"/>
      <c r="M134" s="337"/>
      <c r="N134" s="337"/>
      <c r="O134" s="337"/>
      <c r="P134" s="337"/>
      <c r="Q134" s="337"/>
      <c r="R134" s="337"/>
      <c r="S134" s="337"/>
      <c r="T134" s="337"/>
      <c r="U134" s="337"/>
      <c r="V134" s="337"/>
      <c r="W134" s="337"/>
      <c r="X134" s="337"/>
      <c r="Y134" s="337"/>
      <c r="Z134" s="337"/>
      <c r="AA134" s="338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337"/>
      <c r="L135" s="337"/>
      <c r="M135" s="337"/>
      <c r="N135" s="337"/>
      <c r="O135" s="337"/>
      <c r="P135" s="337"/>
      <c r="Q135" s="337"/>
      <c r="R135" s="337"/>
      <c r="S135" s="337"/>
      <c r="T135" s="337"/>
      <c r="U135" s="337"/>
      <c r="V135" s="337"/>
      <c r="W135" s="337"/>
      <c r="X135" s="337"/>
      <c r="Y135" s="337"/>
      <c r="Z135" s="337"/>
      <c r="AA135" s="338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2208.75</v>
      </c>
      <c r="J136" s="332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7"/>
      <c r="Y136" s="337"/>
      <c r="Z136" s="337"/>
      <c r="AA136" s="338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635.547</v>
      </c>
      <c r="J137" s="332"/>
      <c r="K137" s="337"/>
      <c r="L137" s="337"/>
      <c r="M137" s="337"/>
      <c r="N137" s="337"/>
      <c r="O137" s="337"/>
      <c r="P137" s="337"/>
      <c r="Q137" s="337"/>
      <c r="R137" s="337"/>
      <c r="S137" s="337"/>
      <c r="T137" s="337"/>
      <c r="U137" s="337"/>
      <c r="V137" s="337"/>
      <c r="W137" s="337"/>
      <c r="X137" s="337"/>
      <c r="Y137" s="337"/>
      <c r="Z137" s="337"/>
      <c r="AA137" s="338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337"/>
      <c r="L138" s="337"/>
      <c r="M138" s="337"/>
      <c r="N138" s="337"/>
      <c r="O138" s="337"/>
      <c r="P138" s="337"/>
      <c r="Q138" s="337"/>
      <c r="R138" s="337"/>
      <c r="S138" s="337"/>
      <c r="T138" s="337"/>
      <c r="U138" s="337"/>
      <c r="V138" s="337"/>
      <c r="W138" s="337"/>
      <c r="X138" s="337"/>
      <c r="Y138" s="337"/>
      <c r="Z138" s="337"/>
      <c r="AA138" s="338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1693.68637025</v>
      </c>
      <c r="J139" s="332"/>
      <c r="K139" s="337"/>
      <c r="L139" s="337"/>
      <c r="M139" s="337"/>
      <c r="N139" s="337"/>
      <c r="O139" s="337"/>
      <c r="P139" s="337"/>
      <c r="Q139" s="337"/>
      <c r="R139" s="337"/>
      <c r="S139" s="337"/>
      <c r="T139" s="337"/>
      <c r="U139" s="337"/>
      <c r="V139" s="337"/>
      <c r="W139" s="337"/>
      <c r="X139" s="337"/>
      <c r="Y139" s="337"/>
      <c r="Z139" s="337"/>
      <c r="AA139" s="338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4707.70670358333</v>
      </c>
      <c r="J140" s="327"/>
      <c r="K140" s="353"/>
      <c r="L140" s="337"/>
      <c r="M140" s="337"/>
      <c r="N140" s="337"/>
      <c r="O140" s="337"/>
      <c r="P140" s="337"/>
      <c r="Q140" s="337"/>
      <c r="R140" s="337"/>
      <c r="S140" s="337"/>
      <c r="T140" s="337"/>
      <c r="U140" s="337"/>
      <c r="V140" s="337"/>
      <c r="W140" s="337"/>
      <c r="X140" s="337"/>
      <c r="Y140" s="337"/>
      <c r="Z140" s="337"/>
      <c r="AA140" s="338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1577.83662578408</v>
      </c>
      <c r="J141" s="332"/>
      <c r="K141" s="337"/>
      <c r="L141" s="337"/>
      <c r="M141" s="337"/>
      <c r="N141" s="337"/>
      <c r="O141" s="337"/>
      <c r="P141" s="337"/>
      <c r="Q141" s="337"/>
      <c r="R141" s="337"/>
      <c r="S141" s="337"/>
      <c r="T141" s="337"/>
      <c r="U141" s="337"/>
      <c r="V141" s="337"/>
      <c r="W141" s="337"/>
      <c r="X141" s="337"/>
      <c r="Y141" s="337"/>
      <c r="Z141" s="337"/>
      <c r="AA141" s="338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6285.54</v>
      </c>
      <c r="J142" s="354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37"/>
      <c r="V142" s="337"/>
      <c r="W142" s="337"/>
      <c r="X142" s="337"/>
      <c r="Y142" s="337"/>
      <c r="Z142" s="337"/>
      <c r="AA142" s="338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337"/>
      <c r="L143" s="337"/>
      <c r="M143" s="337"/>
      <c r="N143" s="337"/>
      <c r="O143" s="337"/>
      <c r="P143" s="337"/>
      <c r="Q143" s="337"/>
      <c r="R143" s="337"/>
      <c r="S143" s="337"/>
      <c r="T143" s="337"/>
      <c r="U143" s="337"/>
      <c r="V143" s="337"/>
      <c r="W143" s="337"/>
      <c r="X143" s="337"/>
      <c r="Y143" s="337"/>
      <c r="Z143" s="337"/>
      <c r="AA143" s="338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6285.54</v>
      </c>
      <c r="J144" s="327"/>
      <c r="K144" s="337"/>
      <c r="L144" s="337"/>
      <c r="M144" s="337"/>
      <c r="N144" s="337"/>
      <c r="O144" s="337"/>
      <c r="P144" s="337"/>
      <c r="Q144" s="337"/>
      <c r="R144" s="337"/>
      <c r="S144" s="337"/>
      <c r="T144" s="337"/>
      <c r="U144" s="337"/>
      <c r="V144" s="337"/>
      <c r="W144" s="337"/>
      <c r="X144" s="337"/>
      <c r="Y144" s="337"/>
      <c r="Z144" s="337"/>
      <c r="AA144" s="338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75426.48</v>
      </c>
      <c r="J145" s="327"/>
      <c r="K145" s="337"/>
      <c r="L145" s="337"/>
      <c r="M145" s="337"/>
      <c r="N145" s="337"/>
      <c r="O145" s="337"/>
      <c r="P145" s="337"/>
      <c r="Q145" s="337"/>
      <c r="R145" s="337"/>
      <c r="S145" s="337"/>
      <c r="T145" s="337"/>
      <c r="U145" s="337"/>
      <c r="V145" s="337"/>
      <c r="W145" s="337"/>
      <c r="X145" s="337"/>
      <c r="Y145" s="337"/>
      <c r="Z145" s="337"/>
      <c r="AA145" s="338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1001"/>
  <sheetViews>
    <sheetView showFormulas="false" showGridLines="true" showRowColHeaders="true" showZeros="true" rightToLeft="false" tabSelected="false" showOutlineSymbols="true" defaultGridColor="true" view="normal" topLeftCell="A58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43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8.5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36"/>
      <c r="L31" s="337"/>
      <c r="M31" s="337"/>
      <c r="N31" s="337"/>
      <c r="O31" s="337"/>
      <c r="P31" s="337"/>
      <c r="Q31" s="337"/>
      <c r="R31" s="337"/>
      <c r="S31" s="337"/>
      <c r="T31" s="337"/>
      <c r="U31" s="338"/>
      <c r="V31" s="338"/>
      <c r="W31" s="338"/>
      <c r="X31" s="338"/>
      <c r="Y31" s="338"/>
      <c r="Z31" s="338"/>
      <c r="AA31" s="338"/>
      <c r="AB31" s="338"/>
      <c r="AC31" s="338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36"/>
      <c r="L32" s="337"/>
      <c r="M32" s="337"/>
      <c r="N32" s="337"/>
      <c r="O32" s="337"/>
      <c r="P32" s="337"/>
      <c r="Q32" s="337"/>
      <c r="R32" s="337"/>
      <c r="S32" s="337"/>
      <c r="T32" s="337"/>
      <c r="U32" s="338"/>
      <c r="V32" s="338"/>
      <c r="W32" s="338"/>
      <c r="X32" s="338"/>
      <c r="Y32" s="338"/>
      <c r="Z32" s="338"/>
      <c r="AA32" s="338"/>
      <c r="AB32" s="338"/>
      <c r="AC32" s="338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339"/>
      <c r="L33" s="337"/>
      <c r="M33" s="337"/>
      <c r="N33" s="337"/>
      <c r="O33" s="337"/>
      <c r="P33" s="337"/>
      <c r="Q33" s="337"/>
      <c r="R33" s="337"/>
      <c r="S33" s="337"/>
      <c r="T33" s="337"/>
      <c r="U33" s="338"/>
      <c r="V33" s="338"/>
      <c r="W33" s="338"/>
      <c r="X33" s="338"/>
      <c r="Y33" s="338"/>
      <c r="Z33" s="338"/>
      <c r="AA33" s="338"/>
      <c r="AB33" s="338"/>
      <c r="AC33" s="338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8"/>
      <c r="V34" s="338"/>
      <c r="W34" s="338"/>
      <c r="X34" s="338"/>
      <c r="Y34" s="338"/>
      <c r="Z34" s="338"/>
      <c r="AA34" s="338"/>
      <c r="AB34" s="338"/>
      <c r="AC34" s="338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38"/>
      <c r="V35" s="338"/>
      <c r="W35" s="338"/>
      <c r="X35" s="338"/>
      <c r="Y35" s="338"/>
      <c r="Z35" s="338"/>
      <c r="AA35" s="338"/>
      <c r="AB35" s="338"/>
      <c r="AC35" s="338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38"/>
      <c r="V36" s="338"/>
      <c r="W36" s="338"/>
      <c r="X36" s="338"/>
      <c r="Y36" s="338"/>
      <c r="Z36" s="338"/>
      <c r="AA36" s="338"/>
      <c r="AB36" s="338"/>
      <c r="AC36" s="338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cálculo'!G52</f>
        <v>127.507</v>
      </c>
      <c r="J37" s="274"/>
      <c r="K37" s="341"/>
      <c r="L37" s="341"/>
      <c r="M37" s="342"/>
      <c r="N37" s="342"/>
      <c r="O37" s="342"/>
      <c r="P37" s="342"/>
      <c r="Q37" s="341"/>
      <c r="R37" s="341"/>
      <c r="S37" s="341"/>
      <c r="T37" s="341"/>
      <c r="U37" s="338"/>
      <c r="V37" s="338"/>
      <c r="W37" s="338"/>
      <c r="X37" s="338"/>
      <c r="Y37" s="338"/>
      <c r="Z37" s="338"/>
      <c r="AA37" s="338"/>
      <c r="AB37" s="338"/>
      <c r="AC37" s="33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38"/>
      <c r="V38" s="338"/>
      <c r="W38" s="338"/>
      <c r="X38" s="338"/>
      <c r="Y38" s="338"/>
      <c r="Z38" s="338"/>
      <c r="AA38" s="338"/>
      <c r="AB38" s="338"/>
      <c r="AC38" s="338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38"/>
      <c r="V39" s="338"/>
      <c r="W39" s="338"/>
      <c r="X39" s="338"/>
      <c r="Y39" s="338"/>
      <c r="Z39" s="338"/>
      <c r="AA39" s="338"/>
      <c r="AB39" s="338"/>
      <c r="AC39" s="338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341"/>
      <c r="L40" s="341"/>
      <c r="M40" s="342"/>
      <c r="N40" s="342"/>
      <c r="O40" s="343"/>
      <c r="P40" s="343"/>
      <c r="Q40" s="341"/>
      <c r="R40" s="341"/>
      <c r="S40" s="341"/>
      <c r="T40" s="341"/>
      <c r="U40" s="338"/>
      <c r="V40" s="338"/>
      <c r="W40" s="338"/>
      <c r="X40" s="338"/>
      <c r="Y40" s="338"/>
      <c r="Z40" s="338"/>
      <c r="AA40" s="338"/>
      <c r="AB40" s="338"/>
      <c r="AC40" s="338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8"/>
      <c r="V41" s="338"/>
      <c r="W41" s="338"/>
      <c r="X41" s="338"/>
      <c r="Y41" s="338"/>
      <c r="Z41" s="338"/>
      <c r="AA41" s="338"/>
      <c r="AB41" s="338"/>
      <c r="AC41" s="338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8"/>
      <c r="V42" s="338"/>
      <c r="W42" s="338"/>
      <c r="X42" s="338"/>
      <c r="Y42" s="338"/>
      <c r="Z42" s="338"/>
      <c r="AA42" s="338"/>
      <c r="AB42" s="338"/>
      <c r="AC42" s="338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635.547</v>
      </c>
      <c r="J43" s="279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8"/>
      <c r="V43" s="338"/>
      <c r="W43" s="338"/>
      <c r="X43" s="338"/>
      <c r="Y43" s="338"/>
      <c r="Z43" s="338"/>
      <c r="AA43" s="338"/>
      <c r="AB43" s="338"/>
      <c r="AC43" s="338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8"/>
      <c r="V44" s="338"/>
      <c r="W44" s="338"/>
      <c r="X44" s="338"/>
      <c r="Y44" s="338"/>
      <c r="Z44" s="338"/>
      <c r="AA44" s="338"/>
      <c r="AB44" s="338"/>
      <c r="AC44" s="338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8"/>
      <c r="V45" s="338"/>
      <c r="W45" s="338"/>
      <c r="X45" s="338"/>
      <c r="Y45" s="338"/>
      <c r="Z45" s="338"/>
      <c r="AA45" s="338"/>
      <c r="AB45" s="338"/>
      <c r="AC45" s="338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8"/>
      <c r="V46" s="338"/>
      <c r="W46" s="338"/>
      <c r="X46" s="338"/>
      <c r="Y46" s="338"/>
      <c r="Z46" s="338"/>
      <c r="AA46" s="338"/>
      <c r="AB46" s="338"/>
      <c r="AC46" s="338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8"/>
      <c r="V47" s="338"/>
      <c r="W47" s="338"/>
      <c r="X47" s="338"/>
      <c r="Y47" s="338"/>
      <c r="Z47" s="338"/>
      <c r="AA47" s="338"/>
      <c r="AB47" s="338"/>
      <c r="AC47" s="338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8"/>
      <c r="V48" s="338"/>
      <c r="W48" s="338"/>
      <c r="X48" s="338"/>
      <c r="Y48" s="338"/>
      <c r="Z48" s="338"/>
      <c r="AA48" s="338"/>
      <c r="AB48" s="338"/>
      <c r="AC48" s="338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8"/>
      <c r="V49" s="338"/>
      <c r="W49" s="338"/>
      <c r="X49" s="338"/>
      <c r="Y49" s="338"/>
      <c r="Z49" s="338"/>
      <c r="AA49" s="338"/>
      <c r="AB49" s="338"/>
      <c r="AC49" s="338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8"/>
      <c r="V50" s="338"/>
      <c r="W50" s="338"/>
      <c r="X50" s="338"/>
      <c r="Y50" s="338"/>
      <c r="Z50" s="338"/>
      <c r="AA50" s="338"/>
      <c r="AB50" s="338"/>
      <c r="AC50" s="338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8"/>
      <c r="V51" s="338"/>
      <c r="W51" s="338"/>
      <c r="X51" s="338"/>
      <c r="Y51" s="338"/>
      <c r="Z51" s="338"/>
      <c r="AA51" s="338"/>
      <c r="AB51" s="338"/>
      <c r="AC51" s="338"/>
    </row>
    <row r="52" customFormat="false" ht="14.25" hidden="false" customHeight="true" outlineLevel="0" collapsed="false"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8"/>
      <c r="V52" s="338"/>
      <c r="W52" s="338"/>
      <c r="X52" s="338"/>
      <c r="Y52" s="338"/>
      <c r="Z52" s="338"/>
      <c r="AA52" s="338"/>
      <c r="AB52" s="338"/>
      <c r="AC52" s="338"/>
    </row>
    <row r="53" customFormat="false" ht="14.25" hidden="false" customHeight="true" outlineLevel="0" collapsed="false"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8"/>
      <c r="V53" s="338"/>
      <c r="W53" s="338"/>
      <c r="X53" s="338"/>
      <c r="Y53" s="338"/>
      <c r="Z53" s="338"/>
      <c r="AA53" s="338"/>
      <c r="AB53" s="338"/>
      <c r="AC53" s="338"/>
    </row>
    <row r="54" customFormat="false" ht="14.25" hidden="false" customHeight="true" outlineLevel="0" collapsed="false"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8"/>
      <c r="V54" s="338"/>
      <c r="W54" s="338"/>
      <c r="X54" s="338"/>
      <c r="Y54" s="338"/>
      <c r="Z54" s="338"/>
      <c r="AA54" s="338"/>
      <c r="AB54" s="338"/>
      <c r="AC54" s="338"/>
    </row>
    <row r="55" customFormat="false" ht="14.25" hidden="false" customHeight="true" outlineLevel="0" collapsed="false"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8"/>
      <c r="V55" s="338"/>
      <c r="W55" s="338"/>
      <c r="X55" s="338"/>
      <c r="Y55" s="338"/>
      <c r="Z55" s="338"/>
      <c r="AA55" s="338"/>
      <c r="AB55" s="338"/>
      <c r="AC55" s="338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8"/>
      <c r="AB56" s="338"/>
      <c r="AC56" s="338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37"/>
      <c r="V57" s="337"/>
      <c r="W57" s="337"/>
      <c r="X57" s="337"/>
      <c r="Y57" s="337"/>
      <c r="Z57" s="337"/>
      <c r="AA57" s="338"/>
      <c r="AB57" s="338"/>
      <c r="AC57" s="338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8"/>
      <c r="AB58" s="338"/>
      <c r="AC58" s="338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37"/>
      <c r="V59" s="337"/>
      <c r="W59" s="337"/>
      <c r="X59" s="337"/>
      <c r="Y59" s="337"/>
      <c r="Z59" s="337"/>
      <c r="AA59" s="338"/>
      <c r="AB59" s="338"/>
      <c r="AC59" s="338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37"/>
      <c r="V60" s="337"/>
      <c r="W60" s="337"/>
      <c r="X60" s="337"/>
      <c r="Y60" s="337"/>
      <c r="Z60" s="337"/>
      <c r="AA60" s="338"/>
      <c r="AB60" s="338"/>
      <c r="AC60" s="338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37"/>
      <c r="V61" s="337"/>
      <c r="W61" s="337"/>
      <c r="X61" s="337"/>
      <c r="Y61" s="337"/>
      <c r="Z61" s="337"/>
      <c r="AA61" s="338"/>
      <c r="AB61" s="338"/>
      <c r="AC61" s="338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37"/>
      <c r="V62" s="337"/>
      <c r="W62" s="337"/>
      <c r="X62" s="337"/>
      <c r="Y62" s="337"/>
      <c r="Z62" s="337"/>
      <c r="AA62" s="338"/>
      <c r="AB62" s="338"/>
      <c r="AC62" s="338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37"/>
      <c r="V63" s="337"/>
      <c r="W63" s="337"/>
      <c r="X63" s="337"/>
      <c r="Y63" s="337"/>
      <c r="Z63" s="337"/>
      <c r="AA63" s="338"/>
      <c r="AB63" s="338"/>
      <c r="AC63" s="338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37"/>
      <c r="V64" s="337"/>
      <c r="W64" s="337"/>
      <c r="X64" s="337"/>
      <c r="Y64" s="337"/>
      <c r="Z64" s="337"/>
      <c r="AA64" s="338"/>
      <c r="AB64" s="338"/>
      <c r="AC64" s="338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37"/>
      <c r="V65" s="337"/>
      <c r="W65" s="337"/>
      <c r="X65" s="337"/>
      <c r="Y65" s="337"/>
      <c r="Z65" s="337"/>
      <c r="AA65" s="338"/>
      <c r="AB65" s="338"/>
      <c r="AC65" s="338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37"/>
      <c r="V66" s="337"/>
      <c r="W66" s="337"/>
      <c r="X66" s="337"/>
      <c r="Y66" s="337"/>
      <c r="Z66" s="337"/>
      <c r="AA66" s="338"/>
      <c r="AB66" s="338"/>
      <c r="AC66" s="338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U67" s="337"/>
      <c r="V67" s="337"/>
      <c r="W67" s="337"/>
      <c r="X67" s="337"/>
      <c r="Y67" s="337"/>
      <c r="Z67" s="337"/>
      <c r="AA67" s="338"/>
      <c r="AB67" s="338"/>
      <c r="AC67" s="338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38"/>
      <c r="AB68" s="338"/>
      <c r="AC68" s="338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337"/>
      <c r="L69" s="337"/>
      <c r="M69" s="337"/>
      <c r="N69" s="337"/>
      <c r="O69" s="337"/>
      <c r="P69" s="337"/>
      <c r="Q69" s="337"/>
      <c r="R69" s="337"/>
      <c r="S69" s="337"/>
      <c r="T69" s="337"/>
      <c r="U69" s="337"/>
      <c r="V69" s="337"/>
      <c r="W69" s="337"/>
      <c r="X69" s="337"/>
      <c r="Y69" s="337"/>
      <c r="Z69" s="337"/>
      <c r="AA69" s="338"/>
      <c r="AB69" s="338"/>
      <c r="AC69" s="338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8"/>
      <c r="AB70" s="338"/>
      <c r="AC70" s="338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47"/>
      <c r="L71" s="345"/>
      <c r="M71" s="345"/>
      <c r="N71" s="337"/>
      <c r="O71" s="337"/>
      <c r="P71" s="337"/>
      <c r="Q71" s="337"/>
      <c r="R71" s="337"/>
      <c r="S71" s="337"/>
      <c r="T71" s="337"/>
      <c r="U71" s="338"/>
      <c r="V71" s="338"/>
      <c r="W71" s="338"/>
      <c r="X71" s="338"/>
      <c r="Y71" s="338"/>
      <c r="Z71" s="338"/>
      <c r="AA71" s="338"/>
      <c r="AB71" s="338"/>
      <c r="AC71" s="338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48"/>
      <c r="L72" s="348"/>
      <c r="M72" s="348"/>
      <c r="N72" s="337"/>
      <c r="O72" s="337"/>
      <c r="P72" s="337"/>
      <c r="Q72" s="337"/>
      <c r="R72" s="337"/>
      <c r="S72" s="337"/>
      <c r="T72" s="337"/>
      <c r="U72" s="338"/>
      <c r="V72" s="338"/>
      <c r="W72" s="338"/>
      <c r="X72" s="338"/>
      <c r="Y72" s="338"/>
      <c r="Z72" s="338"/>
      <c r="AA72" s="338"/>
      <c r="AB72" s="338"/>
      <c r="AC72" s="338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8"/>
      <c r="V73" s="338"/>
      <c r="W73" s="338"/>
      <c r="X73" s="338"/>
      <c r="Y73" s="338"/>
      <c r="Z73" s="338"/>
      <c r="AA73" s="338"/>
      <c r="AB73" s="338"/>
      <c r="AC73" s="338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49"/>
      <c r="L74" s="337"/>
      <c r="M74" s="337"/>
      <c r="N74" s="337"/>
      <c r="O74" s="337"/>
      <c r="P74" s="337"/>
      <c r="Q74" s="337"/>
      <c r="R74" s="337"/>
      <c r="S74" s="337"/>
      <c r="T74" s="337"/>
      <c r="U74" s="338"/>
      <c r="V74" s="338"/>
      <c r="W74" s="338"/>
      <c r="X74" s="338"/>
      <c r="Y74" s="338"/>
      <c r="Z74" s="338"/>
      <c r="AA74" s="338"/>
      <c r="AB74" s="338"/>
      <c r="AC74" s="338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337"/>
      <c r="L75" s="337"/>
      <c r="M75" s="337"/>
      <c r="N75" s="337"/>
      <c r="O75" s="337"/>
      <c r="P75" s="337"/>
      <c r="Q75" s="337"/>
      <c r="R75" s="337"/>
      <c r="S75" s="337"/>
      <c r="T75" s="337"/>
      <c r="U75" s="338"/>
      <c r="V75" s="338"/>
      <c r="W75" s="338"/>
      <c r="X75" s="338"/>
      <c r="Y75" s="338"/>
      <c r="Z75" s="338"/>
      <c r="AA75" s="338"/>
      <c r="AB75" s="338"/>
      <c r="AC75" s="338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38"/>
      <c r="V76" s="338"/>
      <c r="W76" s="338"/>
      <c r="X76" s="338"/>
      <c r="Y76" s="338"/>
      <c r="Z76" s="338"/>
      <c r="AA76" s="338"/>
      <c r="AB76" s="338"/>
      <c r="AC76" s="338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8"/>
      <c r="V77" s="338"/>
      <c r="W77" s="338"/>
      <c r="X77" s="338"/>
      <c r="Y77" s="338"/>
      <c r="Z77" s="338"/>
      <c r="AA77" s="338"/>
      <c r="AB77" s="338"/>
      <c r="AC77" s="338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38"/>
      <c r="V78" s="338"/>
      <c r="W78" s="338"/>
      <c r="X78" s="338"/>
      <c r="Y78" s="338"/>
      <c r="Z78" s="338"/>
      <c r="AA78" s="338"/>
      <c r="AB78" s="338"/>
      <c r="AC78" s="338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337"/>
      <c r="L79" s="337"/>
      <c r="M79" s="337"/>
      <c r="N79" s="337"/>
      <c r="O79" s="337"/>
      <c r="P79" s="337"/>
      <c r="Q79" s="337"/>
      <c r="R79" s="337"/>
      <c r="S79" s="337"/>
      <c r="T79" s="337"/>
      <c r="U79" s="338"/>
      <c r="V79" s="338"/>
      <c r="W79" s="338"/>
      <c r="X79" s="338"/>
      <c r="Y79" s="338"/>
      <c r="Z79" s="338"/>
      <c r="AA79" s="338"/>
      <c r="AB79" s="338"/>
      <c r="AC79" s="338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8"/>
      <c r="V80" s="338"/>
      <c r="W80" s="338"/>
      <c r="X80" s="338"/>
      <c r="Y80" s="338"/>
      <c r="Z80" s="338"/>
      <c r="AA80" s="338"/>
      <c r="AB80" s="338"/>
      <c r="AC80" s="338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337"/>
      <c r="L81" s="337"/>
      <c r="M81" s="351"/>
      <c r="N81" s="337"/>
      <c r="O81" s="337"/>
      <c r="P81" s="337"/>
      <c r="Q81" s="337"/>
      <c r="R81" s="337"/>
      <c r="S81" s="337"/>
      <c r="T81" s="337"/>
      <c r="U81" s="338"/>
      <c r="V81" s="338"/>
      <c r="W81" s="338"/>
      <c r="X81" s="338"/>
      <c r="Y81" s="338"/>
      <c r="Z81" s="338"/>
      <c r="AA81" s="338"/>
      <c r="AB81" s="338"/>
      <c r="AC81" s="338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8"/>
      <c r="V82" s="338"/>
      <c r="W82" s="338"/>
      <c r="X82" s="338"/>
      <c r="Y82" s="338"/>
      <c r="Z82" s="338"/>
      <c r="AA82" s="338"/>
      <c r="AB82" s="338"/>
      <c r="AC82" s="338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38"/>
      <c r="V83" s="338"/>
      <c r="W83" s="338"/>
      <c r="X83" s="338"/>
      <c r="Y83" s="338"/>
      <c r="Z83" s="338"/>
      <c r="AA83" s="338"/>
      <c r="AB83" s="338"/>
      <c r="AC83" s="338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337"/>
      <c r="L84" s="337"/>
      <c r="M84" s="337"/>
      <c r="N84" s="337"/>
      <c r="O84" s="337"/>
      <c r="P84" s="345"/>
      <c r="Q84" s="345"/>
      <c r="R84" s="345"/>
      <c r="S84" s="345"/>
      <c r="T84" s="345"/>
      <c r="U84" s="338"/>
      <c r="V84" s="338"/>
      <c r="W84" s="338"/>
      <c r="X84" s="338"/>
      <c r="Y84" s="338"/>
      <c r="Z84" s="338"/>
      <c r="AA84" s="338"/>
      <c r="AB84" s="338"/>
      <c r="AC84" s="338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38"/>
      <c r="V85" s="338"/>
      <c r="W85" s="338"/>
      <c r="X85" s="338"/>
      <c r="Y85" s="338"/>
      <c r="Z85" s="338"/>
      <c r="AA85" s="338"/>
      <c r="AB85" s="338"/>
      <c r="AC85" s="338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38"/>
      <c r="V86" s="338"/>
      <c r="W86" s="338"/>
      <c r="X86" s="338"/>
      <c r="Y86" s="338"/>
      <c r="Z86" s="338"/>
      <c r="AA86" s="338"/>
      <c r="AB86" s="338"/>
      <c r="AC86" s="338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337"/>
      <c r="L87" s="337"/>
      <c r="M87" s="337"/>
      <c r="N87" s="337"/>
      <c r="O87" s="337"/>
      <c r="P87" s="337"/>
      <c r="Q87" s="337"/>
      <c r="R87" s="337"/>
      <c r="S87" s="337"/>
      <c r="T87" s="337"/>
      <c r="U87" s="338"/>
      <c r="V87" s="338"/>
      <c r="W87" s="338"/>
      <c r="X87" s="338"/>
      <c r="Y87" s="338"/>
      <c r="Z87" s="338"/>
      <c r="AA87" s="338"/>
      <c r="AB87" s="338"/>
      <c r="AC87" s="338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38"/>
      <c r="V88" s="338"/>
      <c r="W88" s="338"/>
      <c r="X88" s="338"/>
      <c r="Y88" s="338"/>
      <c r="Z88" s="338"/>
      <c r="AA88" s="338"/>
      <c r="AB88" s="338"/>
      <c r="AC88" s="338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337"/>
      <c r="L89" s="337"/>
      <c r="M89" s="337"/>
      <c r="N89" s="337"/>
      <c r="O89" s="337"/>
      <c r="P89" s="337"/>
      <c r="Q89" s="337"/>
      <c r="R89" s="337"/>
      <c r="S89" s="337"/>
      <c r="T89" s="337"/>
      <c r="U89" s="338"/>
      <c r="V89" s="338"/>
      <c r="W89" s="338"/>
      <c r="X89" s="338"/>
      <c r="Y89" s="338"/>
      <c r="Z89" s="338"/>
      <c r="AA89" s="338"/>
      <c r="AB89" s="338"/>
      <c r="AC89" s="338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337"/>
      <c r="L90" s="337"/>
      <c r="M90" s="337"/>
      <c r="N90" s="337"/>
      <c r="O90" s="337"/>
      <c r="P90" s="337"/>
      <c r="Q90" s="337"/>
      <c r="R90" s="337"/>
      <c r="S90" s="337"/>
      <c r="T90" s="337"/>
      <c r="U90" s="338"/>
      <c r="V90" s="338"/>
      <c r="W90" s="338"/>
      <c r="X90" s="338"/>
      <c r="Y90" s="338"/>
      <c r="Z90" s="338"/>
      <c r="AA90" s="338"/>
      <c r="AB90" s="338"/>
      <c r="AC90" s="338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39"/>
      <c r="L91" s="337"/>
      <c r="M91" s="337"/>
      <c r="N91" s="337"/>
      <c r="O91" s="337"/>
      <c r="P91" s="337"/>
      <c r="Q91" s="337"/>
      <c r="R91" s="337"/>
      <c r="S91" s="337"/>
      <c r="T91" s="337"/>
      <c r="U91" s="338"/>
      <c r="V91" s="338"/>
      <c r="W91" s="338"/>
      <c r="X91" s="338"/>
      <c r="Y91" s="338"/>
      <c r="Z91" s="338"/>
      <c r="AA91" s="338"/>
      <c r="AB91" s="338"/>
      <c r="AC91" s="338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337"/>
      <c r="L92" s="337"/>
      <c r="M92" s="337"/>
      <c r="N92" s="337"/>
      <c r="O92" s="337"/>
      <c r="P92" s="337"/>
      <c r="Q92" s="337"/>
      <c r="R92" s="337"/>
      <c r="S92" s="337"/>
      <c r="T92" s="337"/>
      <c r="U92" s="338"/>
      <c r="V92" s="338"/>
      <c r="W92" s="338"/>
      <c r="X92" s="338"/>
      <c r="Y92" s="338"/>
      <c r="Z92" s="338"/>
      <c r="AA92" s="338"/>
      <c r="AB92" s="338"/>
      <c r="AC92" s="338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337"/>
      <c r="L93" s="337"/>
      <c r="M93" s="337"/>
      <c r="N93" s="337"/>
      <c r="O93" s="337"/>
      <c r="P93" s="337"/>
      <c r="Q93" s="337"/>
      <c r="R93" s="337"/>
      <c r="S93" s="337"/>
      <c r="T93" s="337"/>
      <c r="U93" s="338"/>
      <c r="V93" s="338"/>
      <c r="W93" s="338"/>
      <c r="X93" s="338"/>
      <c r="Y93" s="338"/>
      <c r="Z93" s="338"/>
      <c r="AA93" s="338"/>
      <c r="AB93" s="338"/>
      <c r="AC93" s="338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38"/>
      <c r="V94" s="338"/>
      <c r="W94" s="338"/>
      <c r="X94" s="338"/>
      <c r="Y94" s="338"/>
      <c r="Z94" s="338"/>
      <c r="AA94" s="338"/>
      <c r="AB94" s="338"/>
      <c r="AC94" s="338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38"/>
      <c r="V95" s="338"/>
      <c r="W95" s="338"/>
      <c r="X95" s="338"/>
      <c r="Y95" s="338"/>
      <c r="Z95" s="338"/>
      <c r="AA95" s="338"/>
      <c r="AB95" s="338"/>
      <c r="AC95" s="338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38"/>
      <c r="V96" s="338"/>
      <c r="W96" s="338"/>
      <c r="X96" s="338"/>
      <c r="Y96" s="338"/>
      <c r="Z96" s="338"/>
      <c r="AA96" s="338"/>
      <c r="AB96" s="338"/>
      <c r="AC96" s="338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38"/>
      <c r="V97" s="338"/>
      <c r="W97" s="338"/>
      <c r="X97" s="338"/>
      <c r="Y97" s="338"/>
      <c r="Z97" s="338"/>
      <c r="AA97" s="338"/>
      <c r="AB97" s="338"/>
      <c r="AC97" s="338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337"/>
      <c r="L98" s="337"/>
      <c r="M98" s="337"/>
      <c r="N98" s="337"/>
      <c r="O98" s="337"/>
      <c r="P98" s="337"/>
      <c r="Q98" s="337"/>
      <c r="R98" s="337"/>
      <c r="S98" s="337"/>
      <c r="T98" s="337"/>
      <c r="U98" s="338"/>
      <c r="V98" s="338"/>
      <c r="W98" s="338"/>
      <c r="X98" s="338"/>
      <c r="Y98" s="338"/>
      <c r="Z98" s="338"/>
      <c r="AA98" s="338"/>
      <c r="AB98" s="338"/>
      <c r="AC98" s="338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337"/>
      <c r="L99" s="337"/>
      <c r="M99" s="337"/>
      <c r="N99" s="337"/>
      <c r="O99" s="337"/>
      <c r="P99" s="337"/>
      <c r="Q99" s="337"/>
      <c r="R99" s="337"/>
      <c r="S99" s="337"/>
      <c r="T99" s="337"/>
      <c r="U99" s="338"/>
      <c r="V99" s="338"/>
      <c r="W99" s="338"/>
      <c r="X99" s="338"/>
      <c r="Y99" s="338"/>
      <c r="Z99" s="338"/>
      <c r="AA99" s="338"/>
      <c r="AB99" s="338"/>
      <c r="AC99" s="338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8"/>
      <c r="V100" s="338"/>
      <c r="W100" s="338"/>
      <c r="X100" s="338"/>
      <c r="Y100" s="338"/>
      <c r="Z100" s="338"/>
      <c r="AA100" s="338"/>
      <c r="AB100" s="338"/>
      <c r="AC100" s="338"/>
    </row>
    <row r="101" customFormat="false" ht="14.25" hidden="false" customHeight="true" outlineLevel="0" collapsed="false"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8"/>
      <c r="V101" s="338"/>
      <c r="W101" s="338"/>
      <c r="X101" s="338"/>
      <c r="Y101" s="338"/>
      <c r="Z101" s="338"/>
      <c r="AA101" s="338"/>
      <c r="AB101" s="338"/>
      <c r="AC101" s="338"/>
    </row>
    <row r="102" customFormat="false" ht="14.25" hidden="false" customHeight="true" outlineLevel="0" collapsed="false">
      <c r="K102" s="337"/>
      <c r="L102" s="337"/>
      <c r="M102" s="337"/>
      <c r="N102" s="337"/>
      <c r="O102" s="337"/>
      <c r="P102" s="337"/>
      <c r="Q102" s="337"/>
      <c r="R102" s="337"/>
      <c r="S102" s="337"/>
      <c r="T102" s="337"/>
      <c r="U102" s="338"/>
      <c r="V102" s="338"/>
      <c r="W102" s="338"/>
      <c r="X102" s="338"/>
      <c r="Y102" s="338"/>
      <c r="Z102" s="338"/>
      <c r="AA102" s="338"/>
      <c r="AB102" s="338"/>
      <c r="AC102" s="338"/>
    </row>
    <row r="103" customFormat="false" ht="14.25" hidden="false" customHeight="true" outlineLevel="0" collapsed="false">
      <c r="K103" s="337"/>
      <c r="L103" s="337"/>
      <c r="M103" s="337"/>
      <c r="N103" s="337"/>
      <c r="O103" s="337"/>
      <c r="P103" s="337"/>
      <c r="Q103" s="337"/>
      <c r="R103" s="337"/>
      <c r="S103" s="337"/>
      <c r="T103" s="337"/>
      <c r="U103" s="338"/>
      <c r="V103" s="338"/>
      <c r="W103" s="338"/>
      <c r="X103" s="338"/>
      <c r="Y103" s="338"/>
      <c r="Z103" s="338"/>
      <c r="AA103" s="338"/>
      <c r="AB103" s="338"/>
      <c r="AC103" s="338"/>
    </row>
    <row r="104" customFormat="false" ht="14.25" hidden="false" customHeight="true" outlineLevel="0" collapsed="false">
      <c r="K104" s="337"/>
      <c r="L104" s="337"/>
      <c r="M104" s="337"/>
      <c r="N104" s="337"/>
      <c r="O104" s="337"/>
      <c r="P104" s="337"/>
      <c r="Q104" s="337"/>
      <c r="R104" s="337"/>
      <c r="S104" s="337"/>
      <c r="T104" s="337"/>
      <c r="U104" s="338"/>
      <c r="V104" s="338"/>
      <c r="W104" s="338"/>
      <c r="X104" s="338"/>
      <c r="Y104" s="338"/>
      <c r="Z104" s="338"/>
      <c r="AA104" s="338"/>
      <c r="AB104" s="338"/>
      <c r="AC104" s="338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337"/>
      <c r="L105" s="337"/>
      <c r="M105" s="337"/>
      <c r="N105" s="337"/>
      <c r="O105" s="337"/>
      <c r="P105" s="337"/>
      <c r="Q105" s="337"/>
      <c r="R105" s="337"/>
      <c r="S105" s="337"/>
      <c r="T105" s="337"/>
      <c r="U105" s="337"/>
      <c r="V105" s="337"/>
      <c r="W105" s="337"/>
      <c r="X105" s="337"/>
      <c r="Y105" s="337"/>
      <c r="Z105" s="337"/>
      <c r="AA105" s="338"/>
      <c r="AB105" s="338"/>
      <c r="AC105" s="338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337"/>
      <c r="L106" s="337"/>
      <c r="M106" s="337"/>
      <c r="N106" s="337"/>
      <c r="O106" s="337"/>
      <c r="P106" s="337"/>
      <c r="Q106" s="337"/>
      <c r="R106" s="337"/>
      <c r="S106" s="337"/>
      <c r="T106" s="337"/>
      <c r="U106" s="337"/>
      <c r="V106" s="337"/>
      <c r="W106" s="337"/>
      <c r="X106" s="337"/>
      <c r="Y106" s="337"/>
      <c r="Z106" s="337"/>
      <c r="AA106" s="338"/>
      <c r="AB106" s="338"/>
      <c r="AC106" s="338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8"/>
      <c r="AB107" s="338"/>
      <c r="AC107" s="338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337"/>
      <c r="L108" s="337"/>
      <c r="M108" s="337"/>
      <c r="N108" s="337"/>
      <c r="O108" s="337"/>
      <c r="P108" s="337"/>
      <c r="Q108" s="337"/>
      <c r="R108" s="337"/>
      <c r="S108" s="337"/>
      <c r="T108" s="337"/>
      <c r="U108" s="337"/>
      <c r="V108" s="337"/>
      <c r="W108" s="337"/>
      <c r="X108" s="337"/>
      <c r="Y108" s="337"/>
      <c r="Z108" s="337"/>
      <c r="AA108" s="338"/>
      <c r="AB108" s="338"/>
      <c r="AC108" s="338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7"/>
      <c r="Z109" s="337"/>
      <c r="AA109" s="338"/>
      <c r="AB109" s="338"/>
      <c r="AC109" s="338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337"/>
      <c r="L110" s="337"/>
      <c r="M110" s="337"/>
      <c r="N110" s="337"/>
      <c r="O110" s="337"/>
      <c r="P110" s="337"/>
      <c r="Q110" s="337"/>
      <c r="R110" s="337"/>
      <c r="S110" s="337"/>
      <c r="T110" s="337"/>
      <c r="U110" s="337"/>
      <c r="V110" s="337"/>
      <c r="W110" s="337"/>
      <c r="X110" s="337"/>
      <c r="Y110" s="337"/>
      <c r="Z110" s="337"/>
      <c r="AA110" s="338"/>
      <c r="AB110" s="338"/>
      <c r="AC110" s="338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337"/>
      <c r="L111" s="337"/>
      <c r="M111" s="337"/>
      <c r="N111" s="337"/>
      <c r="O111" s="337"/>
      <c r="P111" s="337"/>
      <c r="Q111" s="337"/>
      <c r="R111" s="337"/>
      <c r="S111" s="337"/>
      <c r="T111" s="337"/>
      <c r="U111" s="337"/>
      <c r="V111" s="337"/>
      <c r="W111" s="337"/>
      <c r="X111" s="337"/>
      <c r="Y111" s="337"/>
      <c r="Z111" s="337"/>
      <c r="AA111" s="338"/>
      <c r="AB111" s="338"/>
      <c r="AC111" s="338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337"/>
      <c r="W112" s="337"/>
      <c r="X112" s="337"/>
      <c r="Y112" s="337"/>
      <c r="Z112" s="337"/>
      <c r="AA112" s="338"/>
      <c r="AB112" s="338"/>
      <c r="AC112" s="338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49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  <c r="AA113" s="338"/>
      <c r="AB113" s="338"/>
      <c r="AC113" s="338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337"/>
      <c r="L114" s="337"/>
      <c r="M114" s="337"/>
      <c r="N114" s="337"/>
      <c r="O114" s="337"/>
      <c r="P114" s="337"/>
      <c r="Q114" s="337"/>
      <c r="R114" s="337"/>
      <c r="S114" s="337"/>
      <c r="T114" s="337"/>
      <c r="U114" s="337"/>
      <c r="V114" s="337"/>
      <c r="W114" s="337"/>
      <c r="X114" s="337"/>
      <c r="Y114" s="337"/>
      <c r="Z114" s="337"/>
      <c r="AA114" s="338"/>
      <c r="AB114" s="338"/>
      <c r="AC114" s="338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4171.30237262333</v>
      </c>
      <c r="J115" s="327"/>
      <c r="K115" s="337"/>
      <c r="L115" s="337"/>
      <c r="M115" s="352"/>
      <c r="N115" s="337"/>
      <c r="O115" s="337"/>
      <c r="P115" s="337"/>
      <c r="Q115" s="337"/>
      <c r="R115" s="337"/>
      <c r="S115" s="337"/>
      <c r="T115" s="337"/>
      <c r="U115" s="337"/>
      <c r="V115" s="337"/>
      <c r="W115" s="337"/>
      <c r="X115" s="337"/>
      <c r="Y115" s="337"/>
      <c r="Z115" s="337"/>
      <c r="AA115" s="338"/>
      <c r="AB115" s="338"/>
      <c r="AC115" s="338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37"/>
      <c r="AA116" s="338"/>
      <c r="AB116" s="338"/>
      <c r="AC116" s="338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36"/>
      <c r="L117" s="337"/>
      <c r="M117" s="337"/>
      <c r="N117" s="337"/>
      <c r="O117" s="337"/>
      <c r="P117" s="337"/>
      <c r="Q117" s="337"/>
      <c r="R117" s="337"/>
      <c r="S117" s="337"/>
      <c r="T117" s="337"/>
      <c r="U117" s="337"/>
      <c r="V117" s="337"/>
      <c r="W117" s="337"/>
      <c r="X117" s="337"/>
      <c r="Y117" s="337"/>
      <c r="Z117" s="337"/>
      <c r="AA117" s="338"/>
      <c r="AB117" s="338"/>
      <c r="AC117" s="338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291.991166083633</v>
      </c>
      <c r="J118" s="298"/>
      <c r="K118" s="337"/>
      <c r="L118" s="337"/>
      <c r="M118" s="337"/>
      <c r="N118" s="337"/>
      <c r="O118" s="337"/>
      <c r="P118" s="337"/>
      <c r="Q118" s="337"/>
      <c r="R118" s="337"/>
      <c r="S118" s="337"/>
      <c r="T118" s="337"/>
      <c r="U118" s="337"/>
      <c r="V118" s="337"/>
      <c r="W118" s="337"/>
      <c r="X118" s="337"/>
      <c r="Y118" s="337"/>
      <c r="Z118" s="337"/>
      <c r="AA118" s="338"/>
      <c r="AB118" s="338"/>
      <c r="AC118" s="338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312.430547709488</v>
      </c>
      <c r="J119" s="298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8"/>
      <c r="AB119" s="338"/>
      <c r="AC119" s="338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337"/>
      <c r="L120" s="337"/>
      <c r="M120" s="337"/>
      <c r="N120" s="337"/>
      <c r="O120" s="337"/>
      <c r="P120" s="337"/>
      <c r="Q120" s="337"/>
      <c r="R120" s="337"/>
      <c r="S120" s="337"/>
      <c r="T120" s="337"/>
      <c r="U120" s="337"/>
      <c r="V120" s="337"/>
      <c r="W120" s="337"/>
      <c r="X120" s="337"/>
      <c r="Y120" s="337"/>
      <c r="Z120" s="337"/>
      <c r="AA120" s="338"/>
      <c r="AB120" s="338"/>
      <c r="AC120" s="338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337"/>
      <c r="L121" s="337"/>
      <c r="M121" s="337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7"/>
      <c r="Z121" s="337"/>
      <c r="AA121" s="338"/>
      <c r="AB121" s="338"/>
      <c r="AC121" s="338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91.8943993304624</v>
      </c>
      <c r="J122" s="298"/>
      <c r="K122" s="353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37"/>
      <c r="AA122" s="338"/>
      <c r="AB122" s="338"/>
      <c r="AC122" s="338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423.271172673645</v>
      </c>
      <c r="J123" s="298"/>
      <c r="K123" s="353"/>
      <c r="L123" s="337"/>
      <c r="M123" s="337"/>
      <c r="N123" s="337"/>
      <c r="O123" s="337"/>
      <c r="P123" s="337"/>
      <c r="Q123" s="337"/>
      <c r="R123" s="337"/>
      <c r="S123" s="337"/>
      <c r="T123" s="337"/>
      <c r="U123" s="337"/>
      <c r="V123" s="337"/>
      <c r="W123" s="337"/>
      <c r="X123" s="337"/>
      <c r="Y123" s="337"/>
      <c r="Z123" s="337"/>
      <c r="AA123" s="338"/>
      <c r="AB123" s="338"/>
      <c r="AC123" s="338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337"/>
      <c r="L124" s="337"/>
      <c r="M124" s="337"/>
      <c r="N124" s="337"/>
      <c r="O124" s="337"/>
      <c r="P124" s="337"/>
      <c r="Q124" s="337"/>
      <c r="R124" s="337"/>
      <c r="S124" s="337"/>
      <c r="T124" s="337"/>
      <c r="U124" s="337"/>
      <c r="V124" s="337"/>
      <c r="W124" s="337"/>
      <c r="X124" s="337"/>
      <c r="Y124" s="337"/>
      <c r="Z124" s="337"/>
      <c r="AA124" s="338"/>
      <c r="AB124" s="338"/>
      <c r="AC124" s="338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278.467876758977</v>
      </c>
      <c r="J125" s="298"/>
      <c r="K125" s="353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7"/>
      <c r="Z125" s="337"/>
      <c r="AA125" s="338"/>
      <c r="AB125" s="338"/>
      <c r="AC125" s="338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337"/>
      <c r="L126" s="337"/>
      <c r="M126" s="337"/>
      <c r="N126" s="337"/>
      <c r="O126" s="337"/>
      <c r="P126" s="337"/>
      <c r="Q126" s="337"/>
      <c r="R126" s="337"/>
      <c r="S126" s="337"/>
      <c r="T126" s="337"/>
      <c r="U126" s="337"/>
      <c r="V126" s="337"/>
      <c r="W126" s="337"/>
      <c r="X126" s="337"/>
      <c r="Y126" s="337"/>
      <c r="Z126" s="337"/>
      <c r="AA126" s="338"/>
      <c r="AB126" s="338"/>
      <c r="AC126" s="338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5569.35753517954</v>
      </c>
      <c r="J127" s="298"/>
      <c r="K127" s="337"/>
      <c r="L127" s="337"/>
      <c r="M127" s="337"/>
      <c r="N127" s="337"/>
      <c r="O127" s="337"/>
      <c r="P127" s="337"/>
      <c r="Q127" s="337"/>
      <c r="R127" s="337"/>
      <c r="S127" s="337"/>
      <c r="T127" s="337"/>
      <c r="U127" s="337"/>
      <c r="V127" s="337"/>
      <c r="W127" s="337"/>
      <c r="X127" s="337"/>
      <c r="Y127" s="337"/>
      <c r="Z127" s="337"/>
      <c r="AA127" s="338"/>
      <c r="AB127" s="338"/>
      <c r="AC127" s="338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1398.05516255621</v>
      </c>
      <c r="J128" s="327"/>
      <c r="K128" s="337"/>
      <c r="L128" s="337"/>
      <c r="M128" s="337"/>
      <c r="N128" s="337"/>
      <c r="O128" s="337"/>
      <c r="P128" s="337"/>
      <c r="Q128" s="337"/>
      <c r="R128" s="337"/>
      <c r="S128" s="337"/>
      <c r="T128" s="337"/>
      <c r="U128" s="337"/>
      <c r="V128" s="337"/>
      <c r="W128" s="337"/>
      <c r="X128" s="337"/>
      <c r="Y128" s="337"/>
      <c r="Z128" s="337"/>
      <c r="AA128" s="338"/>
      <c r="AB128" s="338"/>
      <c r="AC128" s="338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337"/>
      <c r="L129" s="337"/>
      <c r="M129" s="337"/>
      <c r="N129" s="337"/>
      <c r="O129" s="337"/>
      <c r="P129" s="337"/>
      <c r="Q129" s="337"/>
      <c r="R129" s="337"/>
      <c r="S129" s="337"/>
      <c r="T129" s="337"/>
      <c r="U129" s="337"/>
      <c r="V129" s="337"/>
      <c r="W129" s="337"/>
      <c r="X129" s="337"/>
      <c r="Y129" s="337"/>
      <c r="Z129" s="337"/>
      <c r="AA129" s="338"/>
      <c r="AB129" s="338"/>
      <c r="AC129" s="338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337"/>
      <c r="L130" s="337"/>
      <c r="M130" s="337"/>
      <c r="N130" s="337"/>
      <c r="O130" s="337"/>
      <c r="P130" s="337"/>
      <c r="Q130" s="337"/>
      <c r="R130" s="337"/>
      <c r="S130" s="337"/>
      <c r="T130" s="337"/>
      <c r="U130" s="337"/>
      <c r="V130" s="337"/>
      <c r="W130" s="337"/>
      <c r="X130" s="337"/>
      <c r="Y130" s="337"/>
      <c r="Z130" s="337"/>
      <c r="AA130" s="338"/>
      <c r="AB130" s="338"/>
      <c r="AC130" s="338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37"/>
      <c r="AA131" s="338"/>
      <c r="AB131" s="338"/>
      <c r="AC131" s="338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7"/>
      <c r="Z132" s="337"/>
      <c r="AA132" s="338"/>
      <c r="AB132" s="338"/>
      <c r="AC132" s="338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337"/>
      <c r="L133" s="337"/>
      <c r="M133" s="337"/>
      <c r="N133" s="337"/>
      <c r="O133" s="337"/>
      <c r="P133" s="337"/>
      <c r="Q133" s="337"/>
      <c r="R133" s="337"/>
      <c r="S133" s="337"/>
      <c r="T133" s="337"/>
      <c r="U133" s="337"/>
      <c r="V133" s="337"/>
      <c r="W133" s="337"/>
      <c r="X133" s="337"/>
      <c r="Y133" s="337"/>
      <c r="Z133" s="337"/>
      <c r="AA133" s="338"/>
      <c r="AB133" s="338"/>
      <c r="AC133" s="338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337"/>
      <c r="L134" s="337"/>
      <c r="M134" s="337"/>
      <c r="N134" s="337"/>
      <c r="O134" s="337"/>
      <c r="P134" s="337"/>
      <c r="Q134" s="337"/>
      <c r="R134" s="337"/>
      <c r="S134" s="337"/>
      <c r="T134" s="337"/>
      <c r="U134" s="337"/>
      <c r="V134" s="337"/>
      <c r="W134" s="337"/>
      <c r="X134" s="337"/>
      <c r="Y134" s="337"/>
      <c r="Z134" s="337"/>
      <c r="AA134" s="338"/>
      <c r="AB134" s="338"/>
      <c r="AC134" s="338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337"/>
      <c r="L135" s="337"/>
      <c r="M135" s="337"/>
      <c r="N135" s="337"/>
      <c r="O135" s="337"/>
      <c r="P135" s="337"/>
      <c r="Q135" s="337"/>
      <c r="R135" s="337"/>
      <c r="S135" s="337"/>
      <c r="T135" s="337"/>
      <c r="U135" s="337"/>
      <c r="V135" s="337"/>
      <c r="W135" s="337"/>
      <c r="X135" s="337"/>
      <c r="Y135" s="337"/>
      <c r="Z135" s="337"/>
      <c r="AA135" s="338"/>
      <c r="AB135" s="338"/>
      <c r="AC135" s="338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7"/>
      <c r="Y136" s="337"/>
      <c r="Z136" s="337"/>
      <c r="AA136" s="338"/>
      <c r="AB136" s="338"/>
      <c r="AC136" s="338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635.547</v>
      </c>
      <c r="J137" s="332"/>
      <c r="K137" s="337"/>
      <c r="L137" s="337"/>
      <c r="M137" s="337"/>
      <c r="N137" s="337"/>
      <c r="O137" s="337"/>
      <c r="P137" s="337"/>
      <c r="Q137" s="337"/>
      <c r="R137" s="337"/>
      <c r="S137" s="337"/>
      <c r="T137" s="337"/>
      <c r="U137" s="337"/>
      <c r="V137" s="337"/>
      <c r="W137" s="337"/>
      <c r="X137" s="337"/>
      <c r="Y137" s="337"/>
      <c r="Z137" s="337"/>
      <c r="AA137" s="338"/>
      <c r="AB137" s="338"/>
      <c r="AC137" s="338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337"/>
      <c r="L138" s="337"/>
      <c r="M138" s="337"/>
      <c r="N138" s="337"/>
      <c r="O138" s="337"/>
      <c r="P138" s="337"/>
      <c r="Q138" s="337"/>
      <c r="R138" s="337"/>
      <c r="S138" s="337"/>
      <c r="T138" s="337"/>
      <c r="U138" s="337"/>
      <c r="V138" s="337"/>
      <c r="W138" s="337"/>
      <c r="X138" s="337"/>
      <c r="Y138" s="337"/>
      <c r="Z138" s="337"/>
      <c r="AA138" s="338"/>
      <c r="AB138" s="338"/>
      <c r="AC138" s="338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337"/>
      <c r="L139" s="337"/>
      <c r="M139" s="337"/>
      <c r="N139" s="337"/>
      <c r="O139" s="337"/>
      <c r="P139" s="337"/>
      <c r="Q139" s="337"/>
      <c r="R139" s="337"/>
      <c r="S139" s="337"/>
      <c r="T139" s="337"/>
      <c r="U139" s="337"/>
      <c r="V139" s="337"/>
      <c r="W139" s="337"/>
      <c r="X139" s="337"/>
      <c r="Y139" s="337"/>
      <c r="Z139" s="337"/>
      <c r="AA139" s="338"/>
      <c r="AB139" s="338"/>
      <c r="AC139" s="338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4171.30237262333</v>
      </c>
      <c r="J140" s="327"/>
      <c r="K140" s="353"/>
      <c r="L140" s="337"/>
      <c r="M140" s="337"/>
      <c r="N140" s="337"/>
      <c r="O140" s="337"/>
      <c r="P140" s="337"/>
      <c r="Q140" s="337"/>
      <c r="R140" s="337"/>
      <c r="S140" s="337"/>
      <c r="T140" s="337"/>
      <c r="U140" s="337"/>
      <c r="V140" s="337"/>
      <c r="W140" s="337"/>
      <c r="X140" s="337"/>
      <c r="Y140" s="337"/>
      <c r="Z140" s="337"/>
      <c r="AA140" s="338"/>
      <c r="AB140" s="338"/>
      <c r="AC140" s="338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1398.05516255621</v>
      </c>
      <c r="J141" s="332"/>
      <c r="K141" s="337"/>
      <c r="L141" s="337"/>
      <c r="M141" s="337"/>
      <c r="N141" s="337"/>
      <c r="O141" s="337"/>
      <c r="P141" s="337"/>
      <c r="Q141" s="337"/>
      <c r="R141" s="337"/>
      <c r="S141" s="337"/>
      <c r="T141" s="337"/>
      <c r="U141" s="337"/>
      <c r="V141" s="337"/>
      <c r="W141" s="337"/>
      <c r="X141" s="337"/>
      <c r="Y141" s="337"/>
      <c r="Z141" s="337"/>
      <c r="AA141" s="338"/>
      <c r="AB141" s="338"/>
      <c r="AC141" s="338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27" t="n">
        <f aca="false">ROUND(I141+I140,2)</f>
        <v>5569.36</v>
      </c>
      <c r="J142" s="327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37"/>
      <c r="V142" s="337"/>
      <c r="W142" s="337"/>
      <c r="X142" s="337"/>
      <c r="Y142" s="337"/>
      <c r="Z142" s="337"/>
      <c r="AA142" s="338"/>
      <c r="AB142" s="338"/>
      <c r="AC142" s="338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43</v>
      </c>
      <c r="J143" s="302"/>
      <c r="K143" s="337"/>
      <c r="L143" s="337"/>
      <c r="M143" s="337"/>
      <c r="N143" s="337"/>
      <c r="O143" s="337"/>
      <c r="P143" s="337"/>
      <c r="Q143" s="337"/>
      <c r="R143" s="337"/>
      <c r="S143" s="337"/>
      <c r="T143" s="337"/>
      <c r="U143" s="337"/>
      <c r="V143" s="337"/>
      <c r="W143" s="337"/>
      <c r="X143" s="337"/>
      <c r="Y143" s="337"/>
      <c r="Z143" s="337"/>
      <c r="AA143" s="338"/>
      <c r="AB143" s="338"/>
      <c r="AC143" s="338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239482.48</v>
      </c>
      <c r="J144" s="327"/>
      <c r="K144" s="337"/>
      <c r="L144" s="337"/>
      <c r="M144" s="337"/>
      <c r="N144" s="337"/>
      <c r="O144" s="337"/>
      <c r="P144" s="337"/>
      <c r="Q144" s="337"/>
      <c r="R144" s="337"/>
      <c r="S144" s="337"/>
      <c r="T144" s="337"/>
      <c r="U144" s="337"/>
      <c r="V144" s="337"/>
      <c r="W144" s="337"/>
      <c r="X144" s="337"/>
      <c r="Y144" s="337"/>
      <c r="Z144" s="337"/>
      <c r="AA144" s="338"/>
      <c r="AB144" s="338"/>
      <c r="AC144" s="338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2873789.76</v>
      </c>
      <c r="J145" s="327"/>
      <c r="K145" s="337"/>
      <c r="L145" s="337"/>
      <c r="M145" s="337"/>
      <c r="N145" s="337"/>
      <c r="O145" s="337"/>
      <c r="P145" s="337"/>
      <c r="Q145" s="337"/>
      <c r="R145" s="337"/>
      <c r="S145" s="337"/>
      <c r="T145" s="337"/>
      <c r="U145" s="337"/>
      <c r="V145" s="337"/>
      <c r="W145" s="337"/>
      <c r="X145" s="337"/>
      <c r="Y145" s="337"/>
      <c r="Z145" s="337"/>
      <c r="AA145" s="338"/>
      <c r="AB145" s="338"/>
      <c r="AC145" s="338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679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680</v>
      </c>
      <c r="E7" s="265"/>
      <c r="F7" s="265" t="s">
        <v>533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681</v>
      </c>
      <c r="B12" s="265"/>
      <c r="C12" s="265"/>
      <c r="D12" s="265"/>
      <c r="E12" s="265"/>
      <c r="F12" s="265" t="s">
        <v>20</v>
      </c>
      <c r="G12" s="265"/>
      <c r="H12" s="265"/>
      <c r="I12" s="266"/>
      <c r="J12" s="266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15" hidden="false" customHeight="true" outlineLevel="0" collapsed="false">
      <c r="A16" s="50" t="s">
        <v>682</v>
      </c>
      <c r="B16" s="50"/>
      <c r="C16" s="50"/>
      <c r="D16" s="50"/>
      <c r="E16" s="266"/>
      <c r="F16" s="266"/>
      <c r="G16" s="266"/>
      <c r="H16" s="266"/>
      <c r="I16" s="356" t="n">
        <v>43891</v>
      </c>
      <c r="J16" s="356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357" t="n">
        <v>2221.45</v>
      </c>
      <c r="J17" s="357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2221.45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2221.45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 t="s">
        <v>683</v>
      </c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 t="s">
        <v>684</v>
      </c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359" t="s">
        <v>685</v>
      </c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90.313</v>
      </c>
      <c r="J37" s="274"/>
      <c r="K37" s="288" t="n">
        <v>4.3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133.287</v>
      </c>
      <c r="R37" s="298"/>
      <c r="S37" s="298" t="n">
        <f aca="false">(O37*M37*K37)-Q37</f>
        <v>90.313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7" t="n">
        <f aca="false">S40</f>
        <v>295.91</v>
      </c>
      <c r="J38" s="277"/>
      <c r="K38" s="293" t="s">
        <v>692</v>
      </c>
      <c r="L38" s="293"/>
      <c r="M38" s="293"/>
      <c r="N38" s="293"/>
      <c r="O38" s="293"/>
      <c r="P38" s="293"/>
      <c r="Q38" s="293"/>
      <c r="R38" s="293"/>
      <c r="S38" s="293"/>
      <c r="T38" s="293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7</v>
      </c>
      <c r="J39" s="288"/>
      <c r="K39" s="293" t="s">
        <v>687</v>
      </c>
      <c r="L39" s="293"/>
      <c r="M39" s="293" t="s">
        <v>693</v>
      </c>
      <c r="N39" s="293"/>
      <c r="O39" s="293" t="s">
        <v>694</v>
      </c>
      <c r="P39" s="293"/>
      <c r="Q39" s="293" t="s">
        <v>695</v>
      </c>
      <c r="R39" s="293"/>
      <c r="S39" s="293" t="s">
        <v>576</v>
      </c>
      <c r="T39" s="293"/>
    </row>
    <row r="40" customFormat="false" ht="1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8" t="n">
        <f aca="false">Q40/M40</f>
        <v>14.3854545454545</v>
      </c>
      <c r="L40" s="288"/>
      <c r="M40" s="360" t="n">
        <v>22</v>
      </c>
      <c r="N40" s="360"/>
      <c r="O40" s="361" t="n">
        <v>0.065</v>
      </c>
      <c r="P40" s="361"/>
      <c r="Q40" s="298" t="n">
        <v>316.48</v>
      </c>
      <c r="R40" s="298"/>
      <c r="S40" s="298" t="n">
        <f aca="false">ROUND(Q40-(Q40*O40),2)</f>
        <v>295.91</v>
      </c>
      <c r="T40" s="298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61" t="s">
        <v>696</v>
      </c>
      <c r="L41" s="261"/>
      <c r="M41" s="261"/>
      <c r="N41" s="261"/>
      <c r="O41" s="261"/>
      <c r="P41" s="261"/>
      <c r="Q41" s="261"/>
      <c r="R41" s="261"/>
      <c r="S41" s="261"/>
      <c r="T41" s="261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61" t="s">
        <v>697</v>
      </c>
      <c r="L42" s="261"/>
      <c r="M42" s="261"/>
      <c r="N42" s="261"/>
      <c r="O42" s="261"/>
      <c r="P42" s="261"/>
      <c r="Q42" s="261"/>
      <c r="R42" s="261"/>
      <c r="S42" s="261"/>
      <c r="T42" s="261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395.763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278" t="s">
        <v>591</v>
      </c>
      <c r="B50" s="278"/>
      <c r="C50" s="278"/>
      <c r="D50" s="278"/>
      <c r="E50" s="278"/>
      <c r="F50" s="278"/>
      <c r="G50" s="278"/>
      <c r="H50" s="278"/>
      <c r="I50" s="279" t="n">
        <f aca="false">SUM(I46:J49)</f>
        <v>97.3533333333333</v>
      </c>
      <c r="J50" s="279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4.25" hidden="false" customHeight="true" outlineLevel="0" collapsed="false"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5" hidden="false" customHeight="true" outlineLevel="0" collapsed="false">
      <c r="A55" s="14" t="s">
        <v>592</v>
      </c>
      <c r="B55" s="14"/>
      <c r="C55" s="14"/>
      <c r="D55" s="14"/>
      <c r="E55" s="14"/>
      <c r="F55" s="14"/>
      <c r="G55" s="14"/>
      <c r="H55" s="14"/>
      <c r="I55" s="14"/>
      <c r="J55" s="14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</row>
    <row r="56" customFormat="false" ht="15" hidden="false" customHeight="true" outlineLevel="0" collapsed="false">
      <c r="A56" s="14" t="s">
        <v>593</v>
      </c>
      <c r="B56" s="14"/>
      <c r="C56" s="14"/>
      <c r="D56" s="14"/>
      <c r="E56" s="14"/>
      <c r="F56" s="14"/>
      <c r="G56" s="14"/>
      <c r="H56" s="14"/>
      <c r="I56" s="14"/>
      <c r="J56" s="14"/>
      <c r="K56" s="362" t="s">
        <v>698</v>
      </c>
      <c r="L56" s="362"/>
      <c r="M56" s="362"/>
      <c r="N56" s="362"/>
      <c r="O56" s="362"/>
      <c r="P56" s="362"/>
      <c r="Q56" s="362"/>
      <c r="R56" s="362"/>
      <c r="S56" s="362"/>
      <c r="T56" s="362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293" t="s">
        <v>594</v>
      </c>
      <c r="B57" s="294" t="s">
        <v>595</v>
      </c>
      <c r="C57" s="294"/>
      <c r="D57" s="294"/>
      <c r="E57" s="294"/>
      <c r="F57" s="294"/>
      <c r="G57" s="294"/>
      <c r="H57" s="293" t="s">
        <v>554</v>
      </c>
      <c r="I57" s="293" t="s">
        <v>555</v>
      </c>
      <c r="J57" s="293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5" t="s">
        <v>556</v>
      </c>
      <c r="B58" s="296" t="s">
        <v>596</v>
      </c>
      <c r="C58" s="296"/>
      <c r="D58" s="296"/>
      <c r="E58" s="296"/>
      <c r="F58" s="296"/>
      <c r="G58" s="296"/>
      <c r="H58" s="297" t="n">
        <v>0.2</v>
      </c>
      <c r="I58" s="298" t="n">
        <f aca="false">H58*$I$28</f>
        <v>444.29</v>
      </c>
      <c r="J58" s="298"/>
      <c r="K58" s="363" t="s">
        <v>699</v>
      </c>
      <c r="L58" s="363"/>
      <c r="M58" s="363"/>
      <c r="N58" s="363"/>
      <c r="O58" s="363"/>
      <c r="P58" s="363"/>
      <c r="Q58" s="363"/>
      <c r="R58" s="363"/>
      <c r="S58" s="363"/>
      <c r="T58" s="363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558</v>
      </c>
      <c r="B59" s="296" t="s">
        <v>597</v>
      </c>
      <c r="C59" s="296"/>
      <c r="D59" s="296"/>
      <c r="E59" s="296"/>
      <c r="F59" s="296"/>
      <c r="G59" s="296"/>
      <c r="H59" s="297" t="n">
        <v>0.015</v>
      </c>
      <c r="I59" s="298" t="n">
        <f aca="false">H59*$I$28</f>
        <v>33.32175</v>
      </c>
      <c r="J59" s="298"/>
      <c r="K59" s="364" t="s">
        <v>700</v>
      </c>
      <c r="L59" s="364"/>
      <c r="M59" s="364"/>
      <c r="N59" s="364"/>
      <c r="O59" s="364"/>
      <c r="P59" s="364"/>
      <c r="Q59" s="364"/>
      <c r="R59" s="364"/>
      <c r="S59" s="364"/>
      <c r="T59" s="364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560</v>
      </c>
      <c r="B60" s="296" t="s">
        <v>598</v>
      </c>
      <c r="C60" s="296"/>
      <c r="D60" s="296"/>
      <c r="E60" s="296"/>
      <c r="F60" s="296"/>
      <c r="G60" s="296"/>
      <c r="H60" s="297" t="n">
        <v>0.01</v>
      </c>
      <c r="I60" s="298" t="n">
        <f aca="false">H60*$I$28</f>
        <v>22.2145</v>
      </c>
      <c r="J60" s="298"/>
      <c r="K60" s="364" t="s">
        <v>701</v>
      </c>
      <c r="L60" s="364"/>
      <c r="M60" s="364"/>
      <c r="N60" s="364"/>
      <c r="O60" s="364"/>
      <c r="P60" s="364"/>
      <c r="Q60" s="364"/>
      <c r="R60" s="364"/>
      <c r="S60" s="364"/>
      <c r="T60" s="364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562</v>
      </c>
      <c r="B61" s="296" t="s">
        <v>599</v>
      </c>
      <c r="C61" s="296"/>
      <c r="D61" s="296"/>
      <c r="E61" s="296"/>
      <c r="F61" s="296"/>
      <c r="G61" s="296"/>
      <c r="H61" s="297" t="n">
        <v>0.002</v>
      </c>
      <c r="I61" s="298" t="n">
        <f aca="false">H61*$I$28</f>
        <v>4.4429</v>
      </c>
      <c r="J61" s="298"/>
      <c r="K61" s="364" t="s">
        <v>702</v>
      </c>
      <c r="L61" s="364"/>
      <c r="M61" s="364"/>
      <c r="N61" s="364"/>
      <c r="O61" s="364"/>
      <c r="P61" s="364"/>
      <c r="Q61" s="364"/>
      <c r="R61" s="364"/>
      <c r="S61" s="364"/>
      <c r="T61" s="364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564</v>
      </c>
      <c r="B62" s="296" t="s">
        <v>600</v>
      </c>
      <c r="C62" s="296"/>
      <c r="D62" s="296"/>
      <c r="E62" s="296"/>
      <c r="F62" s="296"/>
      <c r="G62" s="296"/>
      <c r="H62" s="297" t="n">
        <v>0.025</v>
      </c>
      <c r="I62" s="298" t="n">
        <f aca="false">H62*$I$28</f>
        <v>55.53625</v>
      </c>
      <c r="J62" s="298"/>
      <c r="K62" s="364" t="s">
        <v>703</v>
      </c>
      <c r="L62" s="364"/>
      <c r="M62" s="364"/>
      <c r="N62" s="364"/>
      <c r="O62" s="364"/>
      <c r="P62" s="364"/>
      <c r="Q62" s="364"/>
      <c r="R62" s="364"/>
      <c r="S62" s="364"/>
      <c r="T62" s="364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566</v>
      </c>
      <c r="B63" s="296" t="s">
        <v>601</v>
      </c>
      <c r="C63" s="296"/>
      <c r="D63" s="296"/>
      <c r="E63" s="296"/>
      <c r="F63" s="296"/>
      <c r="G63" s="296"/>
      <c r="H63" s="297" t="n">
        <v>0.08</v>
      </c>
      <c r="I63" s="298" t="n">
        <f aca="false">H63*$I$28</f>
        <v>177.716</v>
      </c>
      <c r="J63" s="298"/>
      <c r="K63" s="364" t="s">
        <v>704</v>
      </c>
      <c r="L63" s="364"/>
      <c r="M63" s="364"/>
      <c r="N63" s="364"/>
      <c r="O63" s="364"/>
      <c r="P63" s="364"/>
      <c r="Q63" s="364"/>
      <c r="R63" s="364"/>
      <c r="S63" s="364"/>
      <c r="T63" s="364"/>
      <c r="U63" s="261"/>
      <c r="V63" s="261"/>
      <c r="W63" s="261"/>
      <c r="X63" s="261"/>
      <c r="Y63" s="261"/>
      <c r="Z63" s="261"/>
    </row>
    <row r="64" customFormat="false" ht="17.25" hidden="false" customHeight="true" outlineLevel="0" collapsed="false">
      <c r="A64" s="295" t="s">
        <v>568</v>
      </c>
      <c r="B64" s="296" t="s">
        <v>602</v>
      </c>
      <c r="C64" s="296"/>
      <c r="D64" s="296"/>
      <c r="E64" s="296"/>
      <c r="F64" s="296"/>
      <c r="G64" s="296"/>
      <c r="H64" s="297" t="n">
        <v>0.06</v>
      </c>
      <c r="I64" s="298" t="n">
        <f aca="false">H64*$I$28</f>
        <v>133.287</v>
      </c>
      <c r="J64" s="298"/>
      <c r="K64" s="364" t="s">
        <v>705</v>
      </c>
      <c r="L64" s="364"/>
      <c r="M64" s="364"/>
      <c r="N64" s="364"/>
      <c r="O64" s="364"/>
      <c r="P64" s="364"/>
      <c r="Q64" s="364"/>
      <c r="R64" s="364"/>
      <c r="S64" s="364"/>
      <c r="T64" s="364"/>
      <c r="U64" s="261"/>
      <c r="V64" s="261"/>
      <c r="W64" s="261"/>
      <c r="X64" s="261"/>
      <c r="Y64" s="261"/>
      <c r="Z64" s="261"/>
    </row>
    <row r="65" customFormat="false" ht="15" hidden="false" customHeight="true" outlineLevel="0" collapsed="false">
      <c r="A65" s="295" t="s">
        <v>570</v>
      </c>
      <c r="B65" s="296" t="s">
        <v>603</v>
      </c>
      <c r="C65" s="296"/>
      <c r="D65" s="296"/>
      <c r="E65" s="296"/>
      <c r="F65" s="296"/>
      <c r="G65" s="296"/>
      <c r="H65" s="297" t="n">
        <v>0.006</v>
      </c>
      <c r="I65" s="298" t="n">
        <f aca="false">H65*$I$28</f>
        <v>13.3287</v>
      </c>
      <c r="J65" s="298"/>
      <c r="K65" s="364" t="s">
        <v>706</v>
      </c>
      <c r="L65" s="364"/>
      <c r="M65" s="364"/>
      <c r="N65" s="364"/>
      <c r="O65" s="364"/>
      <c r="P65" s="364"/>
      <c r="Q65" s="364"/>
      <c r="R65" s="364"/>
      <c r="S65" s="364"/>
      <c r="T65" s="364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302" t="s">
        <v>604</v>
      </c>
      <c r="B66" s="302"/>
      <c r="C66" s="302"/>
      <c r="D66" s="302"/>
      <c r="E66" s="302"/>
      <c r="F66" s="302"/>
      <c r="G66" s="302"/>
      <c r="H66" s="303" t="n">
        <f aca="false">SUM(H58:H65)</f>
        <v>0.398</v>
      </c>
      <c r="I66" s="304" t="n">
        <f aca="false">SUM(I58:J65)</f>
        <v>884.1371</v>
      </c>
      <c r="J66" s="304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</row>
    <row r="67" customFormat="false" ht="26.25" hidden="false" customHeight="true" outlineLevel="0" collapsed="false">
      <c r="A67" s="305" t="s">
        <v>605</v>
      </c>
      <c r="B67" s="305"/>
      <c r="C67" s="305"/>
      <c r="D67" s="305"/>
      <c r="E67" s="305"/>
      <c r="F67" s="305"/>
      <c r="G67" s="305"/>
      <c r="H67" s="305"/>
      <c r="I67" s="305"/>
      <c r="J67" s="305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</row>
    <row r="68" customFormat="false" ht="15" hidden="false" customHeight="true" outlineLevel="0" collapsed="false">
      <c r="A68" s="14" t="s">
        <v>606</v>
      </c>
      <c r="B68" s="14"/>
      <c r="C68" s="14"/>
      <c r="D68" s="14"/>
      <c r="E68" s="14"/>
      <c r="F68" s="14"/>
      <c r="G68" s="14"/>
      <c r="H68" s="14"/>
      <c r="I68" s="14"/>
      <c r="J68" s="14"/>
      <c r="K68" s="261" t="s">
        <v>707</v>
      </c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</row>
    <row r="69" customFormat="false" ht="15" hidden="false" customHeight="true" outlineLevel="0" collapsed="false">
      <c r="A69" s="85" t="s">
        <v>607</v>
      </c>
      <c r="B69" s="262" t="s">
        <v>608</v>
      </c>
      <c r="C69" s="262"/>
      <c r="D69" s="262"/>
      <c r="E69" s="262"/>
      <c r="F69" s="262"/>
      <c r="G69" s="262"/>
      <c r="H69" s="85" t="s">
        <v>554</v>
      </c>
      <c r="I69" s="85" t="s">
        <v>555</v>
      </c>
      <c r="J69" s="85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307" t="s">
        <v>556</v>
      </c>
      <c r="B70" s="308" t="s">
        <v>609</v>
      </c>
      <c r="C70" s="308"/>
      <c r="D70" s="308"/>
      <c r="E70" s="308"/>
      <c r="F70" s="308"/>
      <c r="G70" s="308"/>
      <c r="H70" s="276" t="n">
        <v>0.0893</v>
      </c>
      <c r="I70" s="277" t="n">
        <f aca="false">ROUND(I28*H70,2)</f>
        <v>198.38</v>
      </c>
      <c r="J70" s="277"/>
      <c r="K70" s="365" t="s">
        <v>708</v>
      </c>
      <c r="L70" s="300"/>
      <c r="M70" s="300"/>
      <c r="N70" s="261"/>
      <c r="O70" s="261"/>
      <c r="P70" s="261"/>
      <c r="Q70" s="261"/>
      <c r="R70" s="261"/>
      <c r="S70" s="261"/>
      <c r="T70" s="261"/>
    </row>
    <row r="71" customFormat="false" ht="15" hidden="false" customHeight="true" outlineLevel="0" collapsed="false">
      <c r="A71" s="307" t="s">
        <v>558</v>
      </c>
      <c r="B71" s="308" t="s">
        <v>610</v>
      </c>
      <c r="C71" s="308"/>
      <c r="D71" s="308"/>
      <c r="E71" s="308"/>
      <c r="F71" s="308"/>
      <c r="G71" s="308"/>
      <c r="H71" s="276" t="n">
        <v>0.0298</v>
      </c>
      <c r="I71" s="277" t="n">
        <f aca="false">ROUND(I28*H71,2)</f>
        <v>66.2</v>
      </c>
      <c r="J71" s="277"/>
      <c r="K71" s="366" t="s">
        <v>709</v>
      </c>
      <c r="L71" s="310"/>
      <c r="M71" s="31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/>
      <c r="B72" s="272" t="s">
        <v>611</v>
      </c>
      <c r="C72" s="272"/>
      <c r="D72" s="272"/>
      <c r="E72" s="272"/>
      <c r="F72" s="272"/>
      <c r="G72" s="272"/>
      <c r="H72" s="272"/>
      <c r="I72" s="311" t="n">
        <f aca="false">SUM(I70:J71)</f>
        <v>264.58</v>
      </c>
      <c r="J72" s="311"/>
      <c r="K72" s="367"/>
      <c r="L72" s="367"/>
      <c r="M72" s="261"/>
      <c r="N72" s="261"/>
      <c r="O72" s="261"/>
      <c r="P72" s="261"/>
      <c r="Q72" s="261"/>
      <c r="R72" s="261"/>
      <c r="S72" s="261"/>
      <c r="T72" s="261"/>
    </row>
    <row r="73" customFormat="false" ht="23.25" hidden="false" customHeight="true" outlineLevel="0" collapsed="false">
      <c r="A73" s="312" t="s">
        <v>560</v>
      </c>
      <c r="B73" s="313" t="s">
        <v>612</v>
      </c>
      <c r="C73" s="313"/>
      <c r="D73" s="313"/>
      <c r="E73" s="313"/>
      <c r="F73" s="313"/>
      <c r="G73" s="313"/>
      <c r="H73" s="314" t="n">
        <f aca="false">ROUND((H70+H71)*H66,4)</f>
        <v>0.0474</v>
      </c>
      <c r="I73" s="315" t="n">
        <f aca="false">H73*I28</f>
        <v>105.29673</v>
      </c>
      <c r="J73" s="315"/>
      <c r="K73" s="316"/>
      <c r="L73" s="261"/>
      <c r="M73" s="261"/>
      <c r="N73" s="261"/>
      <c r="O73" s="261"/>
      <c r="P73" s="261"/>
      <c r="Q73" s="261"/>
      <c r="R73" s="261"/>
      <c r="S73" s="261"/>
      <c r="T73" s="261"/>
    </row>
    <row r="74" customFormat="false" ht="15" hidden="false" customHeight="true" outlineLevel="0" collapsed="false">
      <c r="A74" s="272" t="s">
        <v>613</v>
      </c>
      <c r="B74" s="272"/>
      <c r="C74" s="272"/>
      <c r="D74" s="272"/>
      <c r="E74" s="272"/>
      <c r="F74" s="272"/>
      <c r="G74" s="272"/>
      <c r="H74" s="272"/>
      <c r="I74" s="311" t="n">
        <f aca="false">I72+I73</f>
        <v>369.87673</v>
      </c>
      <c r="J74" s="311"/>
      <c r="K74" s="261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14" t="s">
        <v>614</v>
      </c>
      <c r="B75" s="14"/>
      <c r="C75" s="14"/>
      <c r="D75" s="14"/>
      <c r="E75" s="14"/>
      <c r="F75" s="14"/>
      <c r="G75" s="14"/>
      <c r="H75" s="14"/>
      <c r="I75" s="14"/>
      <c r="J75" s="14"/>
      <c r="K75" s="295" t="s">
        <v>710</v>
      </c>
      <c r="L75" s="295"/>
      <c r="M75" s="295"/>
      <c r="N75" s="295"/>
      <c r="O75" s="295"/>
      <c r="P75" s="295" t="s">
        <v>711</v>
      </c>
      <c r="Q75" s="295"/>
      <c r="R75" s="295"/>
      <c r="S75" s="295"/>
      <c r="T75" s="295"/>
    </row>
    <row r="76" customFormat="false" ht="15" hidden="false" customHeight="true" outlineLevel="0" collapsed="false">
      <c r="A76" s="85" t="s">
        <v>615</v>
      </c>
      <c r="B76" s="262" t="s">
        <v>616</v>
      </c>
      <c r="C76" s="262"/>
      <c r="D76" s="262"/>
      <c r="E76" s="262"/>
      <c r="F76" s="262"/>
      <c r="G76" s="262"/>
      <c r="H76" s="85" t="s">
        <v>554</v>
      </c>
      <c r="I76" s="85" t="s">
        <v>555</v>
      </c>
      <c r="J76" s="85"/>
      <c r="K76" s="261"/>
      <c r="L76" s="261"/>
      <c r="M76" s="261"/>
      <c r="N76" s="261"/>
      <c r="O76" s="261"/>
      <c r="P76" s="261"/>
      <c r="Q76" s="261"/>
      <c r="R76" s="261"/>
      <c r="S76" s="261"/>
      <c r="T76" s="261"/>
    </row>
    <row r="77" customFormat="false" ht="15" hidden="false" customHeight="true" outlineLevel="0" collapsed="false">
      <c r="A77" s="307" t="s">
        <v>556</v>
      </c>
      <c r="B77" s="308" t="s">
        <v>616</v>
      </c>
      <c r="C77" s="308"/>
      <c r="D77" s="308"/>
      <c r="E77" s="308"/>
      <c r="F77" s="308"/>
      <c r="G77" s="308"/>
      <c r="H77" s="276" t="n">
        <v>0.0003</v>
      </c>
      <c r="I77" s="277" t="n">
        <f aca="false">I28*H77</f>
        <v>0.666435</v>
      </c>
      <c r="J77" s="277"/>
      <c r="K77" s="296" t="s">
        <v>712</v>
      </c>
      <c r="L77" s="296"/>
      <c r="M77" s="296"/>
      <c r="N77" s="296"/>
      <c r="O77" s="296"/>
      <c r="P77" s="296" t="s">
        <v>713</v>
      </c>
      <c r="Q77" s="296"/>
      <c r="R77" s="296"/>
      <c r="S77" s="296"/>
      <c r="T77" s="296"/>
    </row>
    <row r="78" customFormat="false" ht="15" hidden="false" customHeight="true" outlineLevel="0" collapsed="false">
      <c r="A78" s="307" t="s">
        <v>558</v>
      </c>
      <c r="B78" s="308" t="s">
        <v>617</v>
      </c>
      <c r="C78" s="308"/>
      <c r="D78" s="308"/>
      <c r="E78" s="308"/>
      <c r="F78" s="308"/>
      <c r="G78" s="308"/>
      <c r="H78" s="318" t="n">
        <f aca="false">H66*H77</f>
        <v>0.0001194</v>
      </c>
      <c r="I78" s="277" t="n">
        <f aca="false">I28*H78</f>
        <v>0.26524113</v>
      </c>
      <c r="J78" s="277"/>
      <c r="K78" s="261" t="s">
        <v>714</v>
      </c>
      <c r="L78" s="261"/>
      <c r="M78" s="261"/>
      <c r="N78" s="261"/>
      <c r="O78" s="261"/>
      <c r="P78" s="261"/>
      <c r="Q78" s="261"/>
      <c r="R78" s="261"/>
      <c r="S78" s="261"/>
      <c r="T78" s="261"/>
    </row>
    <row r="79" customFormat="false" ht="15" hidden="false" customHeight="true" outlineLevel="0" collapsed="false">
      <c r="A79" s="272" t="s">
        <v>618</v>
      </c>
      <c r="B79" s="272"/>
      <c r="C79" s="272"/>
      <c r="D79" s="272"/>
      <c r="E79" s="272"/>
      <c r="F79" s="272"/>
      <c r="G79" s="272"/>
      <c r="H79" s="272"/>
      <c r="I79" s="311" t="n">
        <f aca="false">SUM(I77:J78)</f>
        <v>0.93167613</v>
      </c>
      <c r="J79" s="311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14" t="s">
        <v>619</v>
      </c>
      <c r="B80" s="14"/>
      <c r="C80" s="14"/>
      <c r="D80" s="14"/>
      <c r="E80" s="14"/>
      <c r="F80" s="14"/>
      <c r="G80" s="14"/>
      <c r="H80" s="14"/>
      <c r="I80" s="14"/>
      <c r="J80" s="14"/>
      <c r="K80" s="261"/>
      <c r="L80" s="261"/>
      <c r="M80" s="319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85" t="s">
        <v>620</v>
      </c>
      <c r="B81" s="262" t="s">
        <v>621</v>
      </c>
      <c r="C81" s="262"/>
      <c r="D81" s="262"/>
      <c r="E81" s="262"/>
      <c r="F81" s="262"/>
      <c r="G81" s="262"/>
      <c r="H81" s="85" t="s">
        <v>554</v>
      </c>
      <c r="I81" s="85" t="s">
        <v>555</v>
      </c>
      <c r="J81" s="85"/>
      <c r="K81" s="261"/>
      <c r="L81" s="261"/>
      <c r="M81" s="261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307" t="s">
        <v>556</v>
      </c>
      <c r="B82" s="308" t="s">
        <v>622</v>
      </c>
      <c r="C82" s="308"/>
      <c r="D82" s="308"/>
      <c r="E82" s="308"/>
      <c r="F82" s="308"/>
      <c r="G82" s="308"/>
      <c r="H82" s="297" t="n">
        <v>0.0046</v>
      </c>
      <c r="I82" s="277" t="n">
        <f aca="false">$I$28*H82</f>
        <v>10.21867</v>
      </c>
      <c r="J82" s="277"/>
      <c r="K82" s="296" t="s">
        <v>715</v>
      </c>
      <c r="L82" s="296"/>
      <c r="M82" s="296"/>
      <c r="N82" s="296"/>
      <c r="O82" s="296"/>
      <c r="P82" s="296" t="s">
        <v>716</v>
      </c>
      <c r="Q82" s="296"/>
      <c r="R82" s="296"/>
      <c r="S82" s="296"/>
      <c r="T82" s="296"/>
    </row>
    <row r="83" customFormat="false" ht="15" hidden="false" customHeight="true" outlineLevel="0" collapsed="false">
      <c r="A83" s="307" t="s">
        <v>558</v>
      </c>
      <c r="B83" s="308" t="s">
        <v>623</v>
      </c>
      <c r="C83" s="308"/>
      <c r="D83" s="308"/>
      <c r="E83" s="308"/>
      <c r="F83" s="308"/>
      <c r="G83" s="308"/>
      <c r="H83" s="320" t="n">
        <f aca="false">H82*H63</f>
        <v>0.000368</v>
      </c>
      <c r="I83" s="277" t="n">
        <f aca="false">$I$28*H83</f>
        <v>0.8174936</v>
      </c>
      <c r="J83" s="277"/>
      <c r="K83" s="260"/>
      <c r="L83" s="260"/>
      <c r="M83" s="260"/>
      <c r="N83" s="260"/>
      <c r="O83" s="260"/>
      <c r="P83" s="296" t="s">
        <v>717</v>
      </c>
      <c r="Q83" s="296"/>
      <c r="R83" s="296"/>
      <c r="S83" s="296"/>
      <c r="T83" s="296"/>
    </row>
    <row r="84" customFormat="false" ht="15" hidden="false" customHeight="true" outlineLevel="0" collapsed="false">
      <c r="A84" s="307" t="s">
        <v>560</v>
      </c>
      <c r="B84" s="308" t="s">
        <v>624</v>
      </c>
      <c r="C84" s="308"/>
      <c r="D84" s="308"/>
      <c r="E84" s="308"/>
      <c r="F84" s="308"/>
      <c r="G84" s="308"/>
      <c r="H84" s="297"/>
      <c r="I84" s="277" t="n">
        <f aca="false">$I$28*H84</f>
        <v>0</v>
      </c>
      <c r="J84" s="277"/>
      <c r="K84" s="296" t="s">
        <v>718</v>
      </c>
      <c r="L84" s="296"/>
      <c r="M84" s="296"/>
      <c r="N84" s="296"/>
      <c r="O84" s="296"/>
      <c r="P84" s="296" t="s">
        <v>719</v>
      </c>
      <c r="Q84" s="296"/>
      <c r="R84" s="296"/>
      <c r="S84" s="296"/>
      <c r="T84" s="296"/>
    </row>
    <row r="85" customFormat="false" ht="17.25" hidden="false" customHeight="true" outlineLevel="0" collapsed="false">
      <c r="A85" s="307" t="s">
        <v>562</v>
      </c>
      <c r="B85" s="308" t="s">
        <v>625</v>
      </c>
      <c r="C85" s="308"/>
      <c r="D85" s="308"/>
      <c r="E85" s="308"/>
      <c r="F85" s="308"/>
      <c r="G85" s="308"/>
      <c r="H85" s="297" t="n">
        <v>0.0194</v>
      </c>
      <c r="I85" s="277" t="n">
        <f aca="false">$I$28*H85</f>
        <v>43.09613</v>
      </c>
      <c r="J85" s="277"/>
      <c r="K85" s="296" t="s">
        <v>720</v>
      </c>
      <c r="L85" s="296"/>
      <c r="M85" s="296"/>
      <c r="N85" s="296"/>
      <c r="O85" s="296"/>
      <c r="P85" s="296" t="s">
        <v>721</v>
      </c>
      <c r="Q85" s="296"/>
      <c r="R85" s="296"/>
      <c r="S85" s="296"/>
      <c r="T85" s="296"/>
    </row>
    <row r="86" customFormat="false" ht="15" hidden="false" customHeight="true" outlineLevel="0" collapsed="false">
      <c r="A86" s="307" t="s">
        <v>564</v>
      </c>
      <c r="B86" s="308" t="s">
        <v>626</v>
      </c>
      <c r="C86" s="308"/>
      <c r="D86" s="308"/>
      <c r="E86" s="308"/>
      <c r="F86" s="308"/>
      <c r="G86" s="308"/>
      <c r="H86" s="318" t="n">
        <f aca="false">H66*H85</f>
        <v>0.0077212</v>
      </c>
      <c r="I86" s="277" t="n">
        <f aca="false">$I$28*H86</f>
        <v>17.15225974</v>
      </c>
      <c r="J86" s="277"/>
      <c r="K86" s="368"/>
      <c r="L86" s="368"/>
      <c r="M86" s="368"/>
      <c r="N86" s="368"/>
      <c r="O86" s="368"/>
      <c r="P86" s="368"/>
      <c r="Q86" s="368"/>
      <c r="R86" s="368"/>
      <c r="S86" s="368"/>
      <c r="T86" s="368"/>
    </row>
    <row r="87" customFormat="false" ht="15" hidden="false" customHeight="true" outlineLevel="0" collapsed="false">
      <c r="A87" s="307" t="s">
        <v>566</v>
      </c>
      <c r="B87" s="308" t="s">
        <v>627</v>
      </c>
      <c r="C87" s="308"/>
      <c r="D87" s="308"/>
      <c r="E87" s="308"/>
      <c r="F87" s="308"/>
      <c r="G87" s="308"/>
      <c r="H87" s="297" t="n">
        <v>0.0348</v>
      </c>
      <c r="I87" s="277" t="n">
        <f aca="false">$I$28*H87</f>
        <v>77.30646</v>
      </c>
      <c r="J87" s="277"/>
      <c r="K87" s="296" t="s">
        <v>722</v>
      </c>
      <c r="L87" s="296"/>
      <c r="M87" s="296"/>
      <c r="N87" s="296"/>
      <c r="O87" s="296"/>
      <c r="P87" s="296" t="s">
        <v>719</v>
      </c>
      <c r="Q87" s="296"/>
      <c r="R87" s="296"/>
      <c r="S87" s="296"/>
      <c r="T87" s="296"/>
    </row>
    <row r="88" customFormat="false" ht="15" hidden="false" customHeight="true" outlineLevel="0" collapsed="false">
      <c r="A88" s="272" t="s">
        <v>628</v>
      </c>
      <c r="B88" s="272"/>
      <c r="C88" s="272"/>
      <c r="D88" s="272"/>
      <c r="E88" s="272"/>
      <c r="F88" s="272"/>
      <c r="G88" s="272"/>
      <c r="H88" s="272"/>
      <c r="I88" s="311" t="n">
        <f aca="false">SUM(I82:J87)</f>
        <v>148.59101334</v>
      </c>
      <c r="J88" s="311"/>
      <c r="K88" s="261"/>
      <c r="L88" s="261"/>
      <c r="M88" s="261"/>
      <c r="N88" s="261"/>
      <c r="O88" s="261"/>
      <c r="P88" s="261"/>
      <c r="Q88" s="261"/>
      <c r="R88" s="261"/>
      <c r="S88" s="261"/>
      <c r="T88" s="261"/>
    </row>
    <row r="89" customFormat="false" ht="15" hidden="false" customHeight="true" outlineLevel="0" collapsed="false">
      <c r="A89" s="321" t="s">
        <v>629</v>
      </c>
      <c r="B89" s="321"/>
      <c r="C89" s="321"/>
      <c r="D89" s="321"/>
      <c r="E89" s="321"/>
      <c r="F89" s="321"/>
      <c r="G89" s="321"/>
      <c r="H89" s="321"/>
      <c r="I89" s="321"/>
      <c r="J89" s="32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14" t="s">
        <v>630</v>
      </c>
      <c r="B90" s="14"/>
      <c r="C90" s="14"/>
      <c r="D90" s="14"/>
      <c r="E90" s="14"/>
      <c r="F90" s="14"/>
      <c r="G90" s="14"/>
      <c r="H90" s="14"/>
      <c r="I90" s="14"/>
      <c r="J90" s="14"/>
      <c r="K90" s="322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85" t="s">
        <v>631</v>
      </c>
      <c r="B91" s="262" t="s">
        <v>632</v>
      </c>
      <c r="C91" s="262"/>
      <c r="D91" s="262"/>
      <c r="E91" s="262"/>
      <c r="F91" s="262"/>
      <c r="G91" s="262"/>
      <c r="H91" s="262"/>
      <c r="I91" s="85" t="s">
        <v>555</v>
      </c>
      <c r="J91" s="85"/>
      <c r="K91" s="261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307" t="s">
        <v>556</v>
      </c>
      <c r="B92" s="308" t="s">
        <v>633</v>
      </c>
      <c r="C92" s="308"/>
      <c r="D92" s="308"/>
      <c r="E92" s="308"/>
      <c r="F92" s="308"/>
      <c r="G92" s="308"/>
      <c r="H92" s="276" t="n">
        <v>0.0893</v>
      </c>
      <c r="I92" s="277" t="n">
        <f aca="false">$I$28*H92</f>
        <v>198.375485</v>
      </c>
      <c r="J92" s="277"/>
      <c r="K92" s="261" t="s">
        <v>723</v>
      </c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558</v>
      </c>
      <c r="B93" s="308" t="s">
        <v>634</v>
      </c>
      <c r="C93" s="308"/>
      <c r="D93" s="308"/>
      <c r="E93" s="308"/>
      <c r="F93" s="308"/>
      <c r="G93" s="308"/>
      <c r="H93" s="276" t="n">
        <v>0.0166</v>
      </c>
      <c r="I93" s="277" t="n">
        <f aca="false">$I$28*H93</f>
        <v>36.87607</v>
      </c>
      <c r="J93" s="277"/>
      <c r="K93" s="296" t="s">
        <v>724</v>
      </c>
      <c r="L93" s="296"/>
      <c r="M93" s="296"/>
      <c r="N93" s="296"/>
      <c r="O93" s="296"/>
      <c r="P93" s="296" t="s">
        <v>725</v>
      </c>
      <c r="Q93" s="296"/>
      <c r="R93" s="296"/>
      <c r="S93" s="296"/>
      <c r="T93" s="296"/>
    </row>
    <row r="94" customFormat="false" ht="15" hidden="false" customHeight="true" outlineLevel="0" collapsed="false">
      <c r="A94" s="307" t="s">
        <v>560</v>
      </c>
      <c r="B94" s="308" t="s">
        <v>635</v>
      </c>
      <c r="C94" s="308"/>
      <c r="D94" s="308"/>
      <c r="E94" s="308"/>
      <c r="F94" s="308"/>
      <c r="G94" s="308"/>
      <c r="H94" s="276" t="n">
        <v>0.0008</v>
      </c>
      <c r="I94" s="277" t="n">
        <f aca="false">$I$28*H94</f>
        <v>1.77716</v>
      </c>
      <c r="J94" s="277"/>
      <c r="K94" s="296" t="s">
        <v>726</v>
      </c>
      <c r="L94" s="296"/>
      <c r="M94" s="296"/>
      <c r="N94" s="296"/>
      <c r="O94" s="296"/>
      <c r="P94" s="296" t="s">
        <v>725</v>
      </c>
      <c r="Q94" s="296"/>
      <c r="R94" s="296"/>
      <c r="S94" s="296"/>
      <c r="T94" s="296"/>
    </row>
    <row r="95" customFormat="false" ht="15" hidden="false" customHeight="true" outlineLevel="0" collapsed="false">
      <c r="A95" s="307" t="s">
        <v>562</v>
      </c>
      <c r="B95" s="308" t="s">
        <v>636</v>
      </c>
      <c r="C95" s="308"/>
      <c r="D95" s="308"/>
      <c r="E95" s="308"/>
      <c r="F95" s="308"/>
      <c r="G95" s="308"/>
      <c r="H95" s="276" t="n">
        <v>0.0073</v>
      </c>
      <c r="I95" s="277" t="n">
        <f aca="false">$I$28*H95</f>
        <v>16.216585</v>
      </c>
      <c r="J95" s="277"/>
      <c r="K95" s="296" t="s">
        <v>727</v>
      </c>
      <c r="L95" s="296"/>
      <c r="M95" s="296"/>
      <c r="N95" s="296"/>
      <c r="O95" s="296"/>
      <c r="P95" s="296" t="s">
        <v>725</v>
      </c>
      <c r="Q95" s="296"/>
      <c r="R95" s="296"/>
      <c r="S95" s="296"/>
      <c r="T95" s="296"/>
    </row>
    <row r="96" customFormat="false" ht="15" hidden="false" customHeight="true" outlineLevel="0" collapsed="false">
      <c r="A96" s="307" t="s">
        <v>564</v>
      </c>
      <c r="B96" s="308" t="s">
        <v>637</v>
      </c>
      <c r="C96" s="308"/>
      <c r="D96" s="308"/>
      <c r="E96" s="308"/>
      <c r="F96" s="308"/>
      <c r="G96" s="308"/>
      <c r="H96" s="276" t="n">
        <v>0.0027</v>
      </c>
      <c r="I96" s="277" t="n">
        <f aca="false">$I$28*H96</f>
        <v>5.997915</v>
      </c>
      <c r="J96" s="277"/>
      <c r="K96" s="296" t="s">
        <v>728</v>
      </c>
      <c r="L96" s="296"/>
      <c r="M96" s="296"/>
      <c r="N96" s="296"/>
      <c r="O96" s="296"/>
      <c r="P96" s="296" t="s">
        <v>725</v>
      </c>
      <c r="Q96" s="296"/>
      <c r="R96" s="296"/>
      <c r="S96" s="296"/>
      <c r="T96" s="296"/>
    </row>
    <row r="97" customFormat="false" ht="15" hidden="false" customHeight="true" outlineLevel="0" collapsed="false">
      <c r="A97" s="307"/>
      <c r="B97" s="324" t="s">
        <v>98</v>
      </c>
      <c r="C97" s="324"/>
      <c r="D97" s="324"/>
      <c r="E97" s="324"/>
      <c r="F97" s="324"/>
      <c r="G97" s="324"/>
      <c r="H97" s="325" t="n">
        <f aca="false">SUM(H92:H96)</f>
        <v>0.1167</v>
      </c>
      <c r="I97" s="311" t="n">
        <f aca="false">SUM(I92:J96)</f>
        <v>259.243215</v>
      </c>
      <c r="J97" s="311"/>
      <c r="K97" s="261" t="s">
        <v>714</v>
      </c>
      <c r="L97" s="261"/>
      <c r="M97" s="261"/>
      <c r="N97" s="261"/>
      <c r="O97" s="261"/>
      <c r="P97" s="261"/>
      <c r="Q97" s="261"/>
      <c r="R97" s="261"/>
      <c r="S97" s="261"/>
      <c r="T97" s="261"/>
    </row>
    <row r="98" customFormat="false" ht="15" hidden="false" customHeight="true" outlineLevel="0" collapsed="false">
      <c r="A98" s="312" t="s">
        <v>568</v>
      </c>
      <c r="B98" s="326" t="s">
        <v>638</v>
      </c>
      <c r="C98" s="326"/>
      <c r="D98" s="326"/>
      <c r="E98" s="326"/>
      <c r="F98" s="326"/>
      <c r="G98" s="326"/>
      <c r="H98" s="318" t="n">
        <f aca="false">ROUND(H66*H97,4)</f>
        <v>0.0464</v>
      </c>
      <c r="I98" s="277" t="n">
        <f aca="false">H98*I28</f>
        <v>103.07528</v>
      </c>
      <c r="J98" s="277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272" t="s">
        <v>639</v>
      </c>
      <c r="B99" s="272"/>
      <c r="C99" s="272"/>
      <c r="D99" s="272"/>
      <c r="E99" s="272"/>
      <c r="F99" s="272"/>
      <c r="G99" s="272"/>
      <c r="H99" s="272"/>
      <c r="I99" s="311" t="n">
        <f aca="false">SUM(I97:J98)</f>
        <v>362.318495</v>
      </c>
      <c r="J99" s="311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4.25" hidden="false" customHeight="true" outlineLevel="0" collapsed="false"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5" hidden="false" customHeight="true" outlineLevel="0" collapsed="false">
      <c r="A104" s="14" t="s">
        <v>640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</row>
    <row r="105" customFormat="false" ht="15" hidden="false" customHeight="true" outlineLevel="0" collapsed="false">
      <c r="A105" s="293" t="n">
        <v>4</v>
      </c>
      <c r="B105" s="294" t="s">
        <v>641</v>
      </c>
      <c r="C105" s="294"/>
      <c r="D105" s="294"/>
      <c r="E105" s="294"/>
      <c r="F105" s="294"/>
      <c r="G105" s="294"/>
      <c r="H105" s="294"/>
      <c r="I105" s="293" t="s">
        <v>555</v>
      </c>
      <c r="J105" s="293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5" t="s">
        <v>594</v>
      </c>
      <c r="B106" s="296" t="s">
        <v>595</v>
      </c>
      <c r="C106" s="296"/>
      <c r="D106" s="296"/>
      <c r="E106" s="296"/>
      <c r="F106" s="296"/>
      <c r="G106" s="296"/>
      <c r="H106" s="296"/>
      <c r="I106" s="298" t="n">
        <f aca="false">I66</f>
        <v>884.1371</v>
      </c>
      <c r="J106" s="298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607</v>
      </c>
      <c r="B107" s="296" t="s">
        <v>642</v>
      </c>
      <c r="C107" s="296"/>
      <c r="D107" s="296"/>
      <c r="E107" s="296"/>
      <c r="F107" s="296"/>
      <c r="G107" s="296"/>
      <c r="H107" s="296"/>
      <c r="I107" s="298" t="n">
        <f aca="false">I74</f>
        <v>369.87673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615</v>
      </c>
      <c r="B108" s="296" t="s">
        <v>616</v>
      </c>
      <c r="C108" s="296"/>
      <c r="D108" s="296"/>
      <c r="E108" s="296"/>
      <c r="F108" s="296"/>
      <c r="G108" s="296"/>
      <c r="H108" s="296"/>
      <c r="I108" s="298" t="n">
        <f aca="false">I79</f>
        <v>0.93167613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620</v>
      </c>
      <c r="B109" s="296" t="s">
        <v>643</v>
      </c>
      <c r="C109" s="296"/>
      <c r="D109" s="296"/>
      <c r="E109" s="296"/>
      <c r="F109" s="296"/>
      <c r="G109" s="296"/>
      <c r="H109" s="296"/>
      <c r="I109" s="298" t="n">
        <f aca="false">I88</f>
        <v>148.59101334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631</v>
      </c>
      <c r="B110" s="296" t="s">
        <v>632</v>
      </c>
      <c r="C110" s="296"/>
      <c r="D110" s="296"/>
      <c r="E110" s="296"/>
      <c r="F110" s="296"/>
      <c r="G110" s="296"/>
      <c r="H110" s="296"/>
      <c r="I110" s="298" t="n">
        <f aca="false">I99</f>
        <v>362.318495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644</v>
      </c>
      <c r="B111" s="296" t="s">
        <v>571</v>
      </c>
      <c r="C111" s="296"/>
      <c r="D111" s="296"/>
      <c r="E111" s="296"/>
      <c r="F111" s="296"/>
      <c r="G111" s="296"/>
      <c r="H111" s="296"/>
      <c r="I111" s="298" t="n">
        <v>0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302" t="s">
        <v>645</v>
      </c>
      <c r="B112" s="302"/>
      <c r="C112" s="302"/>
      <c r="D112" s="302"/>
      <c r="E112" s="302"/>
      <c r="F112" s="302"/>
      <c r="G112" s="302"/>
      <c r="H112" s="302"/>
      <c r="I112" s="327" t="n">
        <f aca="false">SUM(I106:J111)</f>
        <v>1765.85501447</v>
      </c>
      <c r="J112" s="327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14" t="s">
        <v>646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302" t="s">
        <v>647</v>
      </c>
      <c r="B114" s="302"/>
      <c r="C114" s="302"/>
      <c r="D114" s="302"/>
      <c r="E114" s="302"/>
      <c r="F114" s="302"/>
      <c r="G114" s="302"/>
      <c r="H114" s="302"/>
      <c r="I114" s="327" t="n">
        <f aca="false">I28+I43+I50+I112</f>
        <v>4480.42134780333</v>
      </c>
      <c r="J114" s="327"/>
      <c r="K114" s="261"/>
      <c r="L114" s="261"/>
      <c r="M114" s="275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14" t="s">
        <v>648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293" t="n">
        <v>5</v>
      </c>
      <c r="B116" s="294" t="s">
        <v>649</v>
      </c>
      <c r="C116" s="294"/>
      <c r="D116" s="294"/>
      <c r="E116" s="294"/>
      <c r="F116" s="294"/>
      <c r="G116" s="294"/>
      <c r="H116" s="293" t="s">
        <v>554</v>
      </c>
      <c r="I116" s="293" t="s">
        <v>555</v>
      </c>
      <c r="J116" s="293"/>
      <c r="K116" s="328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5" t="s">
        <v>556</v>
      </c>
      <c r="B117" s="296" t="s">
        <v>650</v>
      </c>
      <c r="C117" s="296"/>
      <c r="D117" s="296"/>
      <c r="E117" s="296"/>
      <c r="F117" s="296"/>
      <c r="G117" s="296"/>
      <c r="H117" s="276" t="n">
        <v>0.08</v>
      </c>
      <c r="I117" s="298" t="n">
        <f aca="false">I114*H117</f>
        <v>358.433707824267</v>
      </c>
      <c r="J117" s="298"/>
      <c r="K117" s="261" t="s">
        <v>729</v>
      </c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558</v>
      </c>
      <c r="B118" s="296" t="s">
        <v>651</v>
      </c>
      <c r="C118" s="296"/>
      <c r="D118" s="296"/>
      <c r="E118" s="296"/>
      <c r="F118" s="296"/>
      <c r="G118" s="296"/>
      <c r="H118" s="276" t="n">
        <v>0.08</v>
      </c>
      <c r="I118" s="298" t="n">
        <f aca="false">(I114+I117)*H118</f>
        <v>387.108404450208</v>
      </c>
      <c r="J118" s="298"/>
      <c r="K118" s="261" t="s">
        <v>729</v>
      </c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560</v>
      </c>
      <c r="B119" s="296" t="s">
        <v>358</v>
      </c>
      <c r="C119" s="296"/>
      <c r="D119" s="296"/>
      <c r="E119" s="296"/>
      <c r="F119" s="296"/>
      <c r="G119" s="296"/>
      <c r="H119" s="296"/>
      <c r="I119" s="296"/>
      <c r="J119" s="296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652</v>
      </c>
      <c r="B120" s="294" t="s">
        <v>653</v>
      </c>
      <c r="C120" s="294"/>
      <c r="D120" s="294"/>
      <c r="E120" s="294"/>
      <c r="F120" s="294"/>
      <c r="G120" s="294"/>
      <c r="H120" s="294"/>
      <c r="I120" s="294"/>
      <c r="J120" s="294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60"/>
      <c r="B121" s="296" t="s">
        <v>351</v>
      </c>
      <c r="C121" s="296"/>
      <c r="D121" s="296"/>
      <c r="E121" s="296"/>
      <c r="F121" s="296"/>
      <c r="G121" s="296"/>
      <c r="H121" s="276" t="n">
        <v>0.0165</v>
      </c>
      <c r="I121" s="298" t="n">
        <f aca="false">I126*H121</f>
        <v>100.557897482547</v>
      </c>
      <c r="J121" s="298"/>
      <c r="K121" s="329" t="s">
        <v>730</v>
      </c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352</v>
      </c>
      <c r="C122" s="296"/>
      <c r="D122" s="296"/>
      <c r="E122" s="296"/>
      <c r="F122" s="296"/>
      <c r="G122" s="296"/>
      <c r="H122" s="276" t="n">
        <v>0.076</v>
      </c>
      <c r="I122" s="298" t="n">
        <f aca="false">I126*H122</f>
        <v>463.17577022264</v>
      </c>
      <c r="J122" s="298"/>
      <c r="K122" s="329" t="s">
        <v>730</v>
      </c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95" t="s">
        <v>654</v>
      </c>
      <c r="B123" s="294" t="s">
        <v>655</v>
      </c>
      <c r="C123" s="294"/>
      <c r="D123" s="294"/>
      <c r="E123" s="294"/>
      <c r="F123" s="294"/>
      <c r="G123" s="294"/>
      <c r="H123" s="294"/>
      <c r="I123" s="294"/>
      <c r="J123" s="294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/>
      <c r="B124" s="296" t="s">
        <v>353</v>
      </c>
      <c r="C124" s="296"/>
      <c r="D124" s="296"/>
      <c r="E124" s="296"/>
      <c r="F124" s="296"/>
      <c r="G124" s="296"/>
      <c r="H124" s="276" t="n">
        <v>0.05</v>
      </c>
      <c r="I124" s="298" t="n">
        <f aca="false">I126*H124</f>
        <v>304.720901462263</v>
      </c>
      <c r="J124" s="298"/>
      <c r="K124" s="329" t="s">
        <v>731</v>
      </c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 t="s">
        <v>656</v>
      </c>
      <c r="B125" s="294" t="s">
        <v>657</v>
      </c>
      <c r="C125" s="294"/>
      <c r="D125" s="294"/>
      <c r="E125" s="294"/>
      <c r="F125" s="294"/>
      <c r="G125" s="294"/>
      <c r="H125" s="294"/>
      <c r="I125" s="294"/>
      <c r="J125" s="294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/>
      <c r="B126" s="302" t="s">
        <v>658</v>
      </c>
      <c r="C126" s="302"/>
      <c r="D126" s="302"/>
      <c r="E126" s="302"/>
      <c r="F126" s="302"/>
      <c r="G126" s="302"/>
      <c r="H126" s="330" t="n">
        <f aca="false">1-(SUM(H124,H122,H121))</f>
        <v>0.8575</v>
      </c>
      <c r="I126" s="298" t="n">
        <f aca="false">(I114+I117+I118)/H126</f>
        <v>6094.41802924526</v>
      </c>
      <c r="J126" s="298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302" t="s">
        <v>659</v>
      </c>
      <c r="B127" s="302"/>
      <c r="C127" s="302"/>
      <c r="D127" s="302"/>
      <c r="E127" s="302"/>
      <c r="F127" s="302"/>
      <c r="G127" s="302"/>
      <c r="H127" s="302"/>
      <c r="I127" s="327" t="n">
        <f aca="false">I124+I122+I121+I118+I117</f>
        <v>1613.99668144192</v>
      </c>
      <c r="J127" s="327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4.25" hidden="false" customHeight="true" outlineLevel="0" collapsed="false">
      <c r="A128" s="331" t="s">
        <v>660</v>
      </c>
      <c r="B128" s="331"/>
      <c r="C128" s="331"/>
      <c r="D128" s="331"/>
      <c r="E128" s="331"/>
      <c r="F128" s="331"/>
      <c r="G128" s="331"/>
      <c r="H128" s="331"/>
      <c r="I128" s="331"/>
      <c r="J128" s="33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661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662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663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5" hidden="false" customHeight="true" outlineLevel="0" collapsed="false">
      <c r="A132" s="14" t="s">
        <v>664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294" t="s">
        <v>665</v>
      </c>
      <c r="B133" s="294"/>
      <c r="C133" s="294"/>
      <c r="D133" s="294"/>
      <c r="E133" s="294"/>
      <c r="F133" s="294"/>
      <c r="G133" s="294"/>
      <c r="H133" s="294"/>
      <c r="I133" s="294"/>
      <c r="J133" s="29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60"/>
      <c r="B134" s="294" t="s">
        <v>666</v>
      </c>
      <c r="C134" s="294"/>
      <c r="D134" s="294"/>
      <c r="E134" s="294"/>
      <c r="F134" s="294"/>
      <c r="G134" s="294"/>
      <c r="H134" s="294"/>
      <c r="I134" s="293" t="s">
        <v>555</v>
      </c>
      <c r="J134" s="293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95" t="s">
        <v>556</v>
      </c>
      <c r="B135" s="296" t="s">
        <v>667</v>
      </c>
      <c r="C135" s="296"/>
      <c r="D135" s="296"/>
      <c r="E135" s="296"/>
      <c r="F135" s="296"/>
      <c r="G135" s="296"/>
      <c r="H135" s="296"/>
      <c r="I135" s="332" t="n">
        <f aca="false">I28</f>
        <v>2221.45</v>
      </c>
      <c r="J135" s="332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558</v>
      </c>
      <c r="B136" s="296" t="s">
        <v>668</v>
      </c>
      <c r="C136" s="296"/>
      <c r="D136" s="296"/>
      <c r="E136" s="296"/>
      <c r="F136" s="296"/>
      <c r="G136" s="296"/>
      <c r="H136" s="296"/>
      <c r="I136" s="332" t="n">
        <f aca="false">I43</f>
        <v>395.763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560</v>
      </c>
      <c r="B137" s="296" t="s">
        <v>669</v>
      </c>
      <c r="C137" s="296"/>
      <c r="D137" s="296"/>
      <c r="E137" s="296"/>
      <c r="F137" s="296"/>
      <c r="G137" s="296"/>
      <c r="H137" s="296"/>
      <c r="I137" s="332" t="n">
        <f aca="false">I50</f>
        <v>97.3533333333333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562</v>
      </c>
      <c r="B138" s="296" t="s">
        <v>641</v>
      </c>
      <c r="C138" s="296"/>
      <c r="D138" s="296"/>
      <c r="E138" s="296"/>
      <c r="F138" s="296"/>
      <c r="G138" s="296"/>
      <c r="H138" s="296"/>
      <c r="I138" s="332" t="n">
        <f aca="false">I112</f>
        <v>1765.85501447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/>
      <c r="B139" s="302" t="s">
        <v>670</v>
      </c>
      <c r="C139" s="302"/>
      <c r="D139" s="302"/>
      <c r="E139" s="302"/>
      <c r="F139" s="302"/>
      <c r="G139" s="302"/>
      <c r="H139" s="302"/>
      <c r="I139" s="327" t="n">
        <f aca="false">SUM(I135:J138)</f>
        <v>4480.42134780333</v>
      </c>
      <c r="J139" s="327"/>
      <c r="K139" s="329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 t="s">
        <v>564</v>
      </c>
      <c r="B140" s="296" t="s">
        <v>671</v>
      </c>
      <c r="C140" s="296"/>
      <c r="D140" s="296"/>
      <c r="E140" s="296"/>
      <c r="F140" s="296"/>
      <c r="G140" s="296"/>
      <c r="H140" s="296"/>
      <c r="I140" s="332" t="n">
        <f aca="false">I127</f>
        <v>1613.99668144192</v>
      </c>
      <c r="J140" s="332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60"/>
      <c r="B141" s="302" t="s">
        <v>672</v>
      </c>
      <c r="C141" s="302"/>
      <c r="D141" s="302"/>
      <c r="E141" s="302"/>
      <c r="F141" s="302"/>
      <c r="G141" s="302"/>
      <c r="H141" s="302"/>
      <c r="I141" s="327" t="n">
        <f aca="false">ROUND(I140+I139,2)</f>
        <v>6094.42</v>
      </c>
      <c r="J141" s="327"/>
      <c r="K141" s="333" t="s">
        <v>732</v>
      </c>
      <c r="L141" s="333"/>
      <c r="M141" s="333"/>
      <c r="N141" s="333"/>
      <c r="O141" s="333"/>
      <c r="P141" s="333"/>
      <c r="Q141" s="333"/>
      <c r="R141" s="333"/>
      <c r="S141" s="333"/>
      <c r="T141" s="333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334"/>
      <c r="B142" s="302" t="s">
        <v>673</v>
      </c>
      <c r="C142" s="302"/>
      <c r="D142" s="302"/>
      <c r="E142" s="302"/>
      <c r="F142" s="302"/>
      <c r="G142" s="302"/>
      <c r="H142" s="302"/>
      <c r="I142" s="302" t="n">
        <f aca="false">I12</f>
        <v>0</v>
      </c>
      <c r="J142" s="302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674</v>
      </c>
      <c r="C143" s="302"/>
      <c r="D143" s="302"/>
      <c r="E143" s="302"/>
      <c r="F143" s="302"/>
      <c r="G143" s="302"/>
      <c r="H143" s="302"/>
      <c r="I143" s="369" t="n">
        <f aca="false">I141</f>
        <v>6094.42</v>
      </c>
      <c r="J143" s="369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675</v>
      </c>
      <c r="C144" s="302"/>
      <c r="D144" s="302"/>
      <c r="E144" s="302"/>
      <c r="F144" s="302"/>
      <c r="G144" s="302"/>
      <c r="H144" s="302"/>
      <c r="I144" s="369" t="n">
        <f aca="false">I143*12</f>
        <v>73133.04</v>
      </c>
      <c r="J144" s="369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4.25" hidden="false" customHeight="true" outlineLevel="0" collapsed="false"/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</sheetData>
  <mergeCells count="307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A50:H50"/>
    <mergeCell ref="I50:J50"/>
    <mergeCell ref="A55:J55"/>
    <mergeCell ref="A56:J56"/>
    <mergeCell ref="K56:T56"/>
    <mergeCell ref="B57:G57"/>
    <mergeCell ref="I57:J57"/>
    <mergeCell ref="B58:G58"/>
    <mergeCell ref="I58:J58"/>
    <mergeCell ref="K58:T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A66:G66"/>
    <mergeCell ref="I66:J66"/>
    <mergeCell ref="A67:J67"/>
    <mergeCell ref="A68:J68"/>
    <mergeCell ref="B69:G69"/>
    <mergeCell ref="I69:J69"/>
    <mergeCell ref="B70:G70"/>
    <mergeCell ref="I70:J70"/>
    <mergeCell ref="B71:G71"/>
    <mergeCell ref="I71:J71"/>
    <mergeCell ref="B72:H72"/>
    <mergeCell ref="I72:J72"/>
    <mergeCell ref="K72:L72"/>
    <mergeCell ref="B73:G73"/>
    <mergeCell ref="I73:J73"/>
    <mergeCell ref="A74:H74"/>
    <mergeCell ref="I74:J74"/>
    <mergeCell ref="A75:J75"/>
    <mergeCell ref="K75:O75"/>
    <mergeCell ref="P75:T75"/>
    <mergeCell ref="B76:G76"/>
    <mergeCell ref="I76:J76"/>
    <mergeCell ref="B77:G77"/>
    <mergeCell ref="I77:J77"/>
    <mergeCell ref="K77:O77"/>
    <mergeCell ref="P77:T77"/>
    <mergeCell ref="B78:G78"/>
    <mergeCell ref="I78:J78"/>
    <mergeCell ref="A79:H79"/>
    <mergeCell ref="I79:J79"/>
    <mergeCell ref="A80:J80"/>
    <mergeCell ref="B81:G81"/>
    <mergeCell ref="I81:J81"/>
    <mergeCell ref="B82:G82"/>
    <mergeCell ref="I82:J82"/>
    <mergeCell ref="K82:O82"/>
    <mergeCell ref="P82:T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T86"/>
    <mergeCell ref="B87:G87"/>
    <mergeCell ref="I87:J87"/>
    <mergeCell ref="K87:O87"/>
    <mergeCell ref="P87:T87"/>
    <mergeCell ref="A88:H88"/>
    <mergeCell ref="I88:J88"/>
    <mergeCell ref="A89:J89"/>
    <mergeCell ref="A90:J90"/>
    <mergeCell ref="B91:H91"/>
    <mergeCell ref="I91:J91"/>
    <mergeCell ref="B92:G92"/>
    <mergeCell ref="I92:J92"/>
    <mergeCell ref="B93:G93"/>
    <mergeCell ref="I93:J93"/>
    <mergeCell ref="K93:O93"/>
    <mergeCell ref="P93:T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B98:G98"/>
    <mergeCell ref="I98:J98"/>
    <mergeCell ref="A99:H99"/>
    <mergeCell ref="I99:J99"/>
    <mergeCell ref="A104:J104"/>
    <mergeCell ref="B105:H105"/>
    <mergeCell ref="I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A112:H112"/>
    <mergeCell ref="I112:J112"/>
    <mergeCell ref="A113:J113"/>
    <mergeCell ref="A114:H114"/>
    <mergeCell ref="I114:J114"/>
    <mergeCell ref="A115:J115"/>
    <mergeCell ref="B116:G116"/>
    <mergeCell ref="I116:J116"/>
    <mergeCell ref="B117:G117"/>
    <mergeCell ref="I117:J117"/>
    <mergeCell ref="B118:G118"/>
    <mergeCell ref="I118:J118"/>
    <mergeCell ref="B119:J119"/>
    <mergeCell ref="B120:J120"/>
    <mergeCell ref="A121:A122"/>
    <mergeCell ref="B121:G121"/>
    <mergeCell ref="I121:J121"/>
    <mergeCell ref="B122:G122"/>
    <mergeCell ref="I122:J122"/>
    <mergeCell ref="B123:J123"/>
    <mergeCell ref="B124:G124"/>
    <mergeCell ref="I124:J124"/>
    <mergeCell ref="B125:J125"/>
    <mergeCell ref="B126:G126"/>
    <mergeCell ref="I126:J126"/>
    <mergeCell ref="A127:H127"/>
    <mergeCell ref="I127:J127"/>
    <mergeCell ref="A128:J128"/>
    <mergeCell ref="A129:J129"/>
    <mergeCell ref="A130:J130"/>
    <mergeCell ref="A131:J131"/>
    <mergeCell ref="A132:J132"/>
    <mergeCell ref="A133:J133"/>
    <mergeCell ref="B134:H134"/>
    <mergeCell ref="I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K141:T141"/>
    <mergeCell ref="B142:H142"/>
    <mergeCell ref="I142:J142"/>
    <mergeCell ref="B143:H143"/>
    <mergeCell ref="I143:J143"/>
    <mergeCell ref="B144:H144"/>
    <mergeCell ref="I144:J14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366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137.907</v>
      </c>
      <c r="J37" s="274"/>
      <c r="K37" s="288" t="n">
        <v>4.5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137.907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93"/>
      <c r="L38" s="293"/>
      <c r="M38" s="293"/>
      <c r="N38" s="293"/>
      <c r="O38" s="293"/>
      <c r="P38" s="293"/>
      <c r="Q38" s="293"/>
      <c r="R38" s="293"/>
      <c r="S38" s="293"/>
      <c r="T38" s="293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340"/>
      <c r="L39" s="340"/>
      <c r="M39" s="340"/>
      <c r="N39" s="340"/>
      <c r="O39" s="340"/>
      <c r="P39" s="340"/>
      <c r="Q39" s="340"/>
      <c r="R39" s="340"/>
      <c r="S39" s="340"/>
      <c r="T39" s="340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341"/>
      <c r="L40" s="341"/>
      <c r="M40" s="342"/>
      <c r="N40" s="342"/>
      <c r="O40" s="343"/>
      <c r="P40" s="343"/>
      <c r="Q40" s="341"/>
      <c r="R40" s="341"/>
      <c r="S40" s="341"/>
      <c r="T40" s="341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61"/>
      <c r="L41" s="261"/>
      <c r="M41" s="261"/>
      <c r="N41" s="261"/>
      <c r="O41" s="261"/>
      <c r="P41" s="261"/>
      <c r="Q41" s="261"/>
      <c r="R41" s="261"/>
      <c r="S41" s="261"/>
      <c r="T41" s="261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61"/>
      <c r="L42" s="261"/>
      <c r="M42" s="261"/>
      <c r="N42" s="261"/>
      <c r="O42" s="261"/>
      <c r="P42" s="261"/>
      <c r="Q42" s="261"/>
      <c r="R42" s="261"/>
      <c r="S42" s="261"/>
      <c r="T42" s="261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645.947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4.25" hidden="false" customHeight="true" outlineLevel="0" collapsed="false">
      <c r="K55" s="261"/>
      <c r="L55" s="261"/>
      <c r="M55" s="261"/>
      <c r="N55" s="261"/>
      <c r="O55" s="261"/>
      <c r="P55" s="261"/>
      <c r="Q55" s="261"/>
      <c r="R55" s="261"/>
      <c r="S55" s="261"/>
      <c r="T55" s="261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261"/>
      <c r="V63" s="261"/>
      <c r="W63" s="261"/>
      <c r="X63" s="261"/>
      <c r="Y63" s="261"/>
      <c r="Z63" s="261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261"/>
      <c r="V64" s="261"/>
      <c r="W64" s="261"/>
      <c r="X64" s="261"/>
      <c r="Y64" s="261"/>
      <c r="Z64" s="261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261"/>
      <c r="V66" s="261"/>
      <c r="W66" s="261"/>
      <c r="X66" s="261"/>
      <c r="Y66" s="261"/>
      <c r="Z66" s="261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09"/>
      <c r="L71" s="300"/>
      <c r="M71" s="30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10"/>
      <c r="L72" s="310"/>
      <c r="M72" s="310"/>
      <c r="N72" s="261"/>
      <c r="O72" s="261"/>
      <c r="P72" s="261"/>
      <c r="Q72" s="261"/>
      <c r="R72" s="261"/>
      <c r="S72" s="261"/>
      <c r="T72" s="261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61"/>
      <c r="L73" s="261"/>
      <c r="M73" s="261"/>
      <c r="N73" s="261"/>
      <c r="O73" s="261"/>
      <c r="P73" s="261"/>
      <c r="Q73" s="261"/>
      <c r="R73" s="261"/>
      <c r="S73" s="261"/>
      <c r="T73" s="261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16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61"/>
      <c r="L75" s="261"/>
      <c r="M75" s="261"/>
      <c r="N75" s="261"/>
      <c r="O75" s="261"/>
      <c r="P75" s="261"/>
      <c r="Q75" s="261"/>
      <c r="R75" s="261"/>
      <c r="S75" s="261"/>
      <c r="T75" s="261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17"/>
      <c r="L76" s="317"/>
      <c r="M76" s="317"/>
      <c r="N76" s="317"/>
      <c r="O76" s="317"/>
      <c r="P76" s="317"/>
      <c r="Q76" s="317"/>
      <c r="R76" s="317"/>
      <c r="S76" s="317"/>
      <c r="T76" s="317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61"/>
      <c r="L77" s="261"/>
      <c r="M77" s="261"/>
      <c r="N77" s="261"/>
      <c r="O77" s="261"/>
      <c r="P77" s="261"/>
      <c r="Q77" s="261"/>
      <c r="R77" s="261"/>
      <c r="S77" s="261"/>
      <c r="T77" s="261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00"/>
      <c r="L78" s="300"/>
      <c r="M78" s="300"/>
      <c r="N78" s="300"/>
      <c r="O78" s="300"/>
      <c r="P78" s="300"/>
      <c r="Q78" s="300"/>
      <c r="R78" s="300"/>
      <c r="S78" s="300"/>
      <c r="T78" s="300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61"/>
      <c r="L80" s="261"/>
      <c r="M80" s="261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61"/>
      <c r="L81" s="261"/>
      <c r="M81" s="319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61"/>
      <c r="L82" s="261"/>
      <c r="M82" s="261"/>
      <c r="N82" s="261"/>
      <c r="O82" s="261"/>
      <c r="P82" s="261"/>
      <c r="Q82" s="261"/>
      <c r="R82" s="261"/>
      <c r="S82" s="261"/>
      <c r="T82" s="261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00"/>
      <c r="L83" s="300"/>
      <c r="M83" s="300"/>
      <c r="N83" s="300"/>
      <c r="O83" s="300"/>
      <c r="P83" s="300"/>
      <c r="Q83" s="300"/>
      <c r="R83" s="300"/>
      <c r="S83" s="300"/>
      <c r="T83" s="300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61"/>
      <c r="L84" s="261"/>
      <c r="M84" s="261"/>
      <c r="N84" s="261"/>
      <c r="O84" s="261"/>
      <c r="P84" s="300"/>
      <c r="Q84" s="300"/>
      <c r="R84" s="300"/>
      <c r="S84" s="300"/>
      <c r="T84" s="300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00"/>
      <c r="L85" s="300"/>
      <c r="M85" s="300"/>
      <c r="N85" s="300"/>
      <c r="O85" s="300"/>
      <c r="P85" s="300"/>
      <c r="Q85" s="300"/>
      <c r="R85" s="300"/>
      <c r="S85" s="300"/>
      <c r="T85" s="300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00"/>
      <c r="L86" s="300"/>
      <c r="M86" s="300"/>
      <c r="N86" s="300"/>
      <c r="O86" s="300"/>
      <c r="P86" s="300"/>
      <c r="Q86" s="300"/>
      <c r="R86" s="300"/>
      <c r="S86" s="300"/>
      <c r="T86" s="300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61"/>
      <c r="L87" s="261"/>
      <c r="M87" s="261"/>
      <c r="N87" s="261"/>
      <c r="O87" s="261"/>
      <c r="P87" s="261"/>
      <c r="Q87" s="261"/>
      <c r="R87" s="261"/>
      <c r="S87" s="261"/>
      <c r="T87" s="261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00"/>
      <c r="L88" s="300"/>
      <c r="M88" s="300"/>
      <c r="N88" s="300"/>
      <c r="O88" s="300"/>
      <c r="P88" s="300"/>
      <c r="Q88" s="300"/>
      <c r="R88" s="300"/>
      <c r="S88" s="300"/>
      <c r="T88" s="300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61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22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61"/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61"/>
      <c r="L93" s="261"/>
      <c r="M93" s="261"/>
      <c r="N93" s="261"/>
      <c r="O93" s="261"/>
      <c r="P93" s="261"/>
      <c r="Q93" s="261"/>
      <c r="R93" s="261"/>
      <c r="S93" s="261"/>
      <c r="T93" s="261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00"/>
      <c r="L94" s="300"/>
      <c r="M94" s="300"/>
      <c r="N94" s="300"/>
      <c r="O94" s="300"/>
      <c r="P94" s="300"/>
      <c r="Q94" s="300"/>
      <c r="R94" s="300"/>
      <c r="S94" s="300"/>
      <c r="T94" s="300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00"/>
      <c r="L95" s="300"/>
      <c r="M95" s="300"/>
      <c r="N95" s="300"/>
      <c r="O95" s="300"/>
      <c r="P95" s="300"/>
      <c r="Q95" s="300"/>
      <c r="R95" s="300"/>
      <c r="S95" s="300"/>
      <c r="T95" s="300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00"/>
      <c r="L96" s="300"/>
      <c r="M96" s="300"/>
      <c r="N96" s="300"/>
      <c r="O96" s="300"/>
      <c r="P96" s="300"/>
      <c r="Q96" s="300"/>
      <c r="R96" s="300"/>
      <c r="S96" s="300"/>
      <c r="T96" s="300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00"/>
      <c r="L97" s="300"/>
      <c r="M97" s="300"/>
      <c r="N97" s="300"/>
      <c r="O97" s="300"/>
      <c r="P97" s="300"/>
      <c r="Q97" s="300"/>
      <c r="R97" s="300"/>
      <c r="S97" s="300"/>
      <c r="T97" s="300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4.25" hidden="false" customHeight="true" outlineLevel="0" collapsed="false"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16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4181.70237262333</v>
      </c>
      <c r="J115" s="327"/>
      <c r="K115" s="261"/>
      <c r="L115" s="261"/>
      <c r="M115" s="275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28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292.719166083633</v>
      </c>
      <c r="J118" s="298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313.209507709488</v>
      </c>
      <c r="J119" s="298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90.0238316420188</v>
      </c>
      <c r="J122" s="298"/>
      <c r="K122" s="329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414.655224532935</v>
      </c>
      <c r="J123" s="298"/>
      <c r="K123" s="329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163.67969389458</v>
      </c>
      <c r="J125" s="298"/>
      <c r="K125" s="329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5455.98979648599</v>
      </c>
      <c r="J127" s="298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1274.28742386265</v>
      </c>
      <c r="J128" s="327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645.947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4181.70237262333</v>
      </c>
      <c r="J140" s="327"/>
      <c r="K140" s="329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1274.28742386265</v>
      </c>
      <c r="J141" s="3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27" t="n">
        <f aca="false">ROUND(I141+I140,2)</f>
        <v>5455.99</v>
      </c>
      <c r="J142" s="327"/>
      <c r="K142" s="333" t="s">
        <v>732</v>
      </c>
      <c r="L142" s="333"/>
      <c r="M142" s="333"/>
      <c r="N142" s="333"/>
      <c r="O142" s="333"/>
      <c r="P142" s="333"/>
      <c r="Q142" s="333"/>
      <c r="R142" s="333"/>
      <c r="S142" s="333"/>
      <c r="T142" s="333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70" t="n">
        <v>1</v>
      </c>
      <c r="J143" s="370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5455.99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65471.88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1"/>
  <sheetViews>
    <sheetView showFormulas="false" showGridLines="true" showRowColHeaders="true" showZeros="true" rightToLeft="false" tabSelected="false" showOutlineSymbols="true" defaultGridColor="true" view="normal" topLeftCell="A76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3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161.307</v>
      </c>
      <c r="J37" s="274"/>
      <c r="K37" s="288" t="n">
        <v>4.95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161.307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92"/>
      <c r="L38" s="292"/>
      <c r="M38" s="292"/>
      <c r="N38" s="292"/>
      <c r="O38" s="292"/>
      <c r="P38" s="292"/>
      <c r="Q38" s="292"/>
      <c r="R38" s="292"/>
      <c r="S38" s="292"/>
      <c r="T38" s="292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92"/>
      <c r="L39" s="292"/>
      <c r="M39" s="292"/>
      <c r="N39" s="292"/>
      <c r="O39" s="292"/>
      <c r="P39" s="292"/>
      <c r="Q39" s="292"/>
      <c r="R39" s="292"/>
      <c r="S39" s="292"/>
      <c r="T39" s="292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371"/>
      <c r="R40" s="371"/>
      <c r="S40" s="371"/>
      <c r="T40" s="371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61"/>
      <c r="L41" s="261"/>
      <c r="M41" s="261"/>
      <c r="N41" s="261"/>
      <c r="O41" s="261"/>
      <c r="P41" s="261"/>
      <c r="Q41" s="261"/>
      <c r="R41" s="261"/>
      <c r="S41" s="261"/>
      <c r="T41" s="261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61"/>
      <c r="L42" s="261"/>
      <c r="M42" s="261"/>
      <c r="N42" s="261"/>
      <c r="O42" s="261"/>
      <c r="P42" s="261"/>
      <c r="Q42" s="261"/>
      <c r="R42" s="261"/>
      <c r="S42" s="261"/>
      <c r="T42" s="261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669.347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4.25" hidden="false" customHeight="true" outlineLevel="0" collapsed="false">
      <c r="K55" s="261"/>
      <c r="L55" s="261"/>
      <c r="M55" s="261"/>
      <c r="N55" s="261"/>
      <c r="O55" s="261"/>
      <c r="P55" s="261"/>
      <c r="Q55" s="261"/>
      <c r="R55" s="261"/>
      <c r="S55" s="261"/>
      <c r="T55" s="261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261"/>
      <c r="V63" s="261"/>
      <c r="W63" s="261"/>
      <c r="X63" s="261"/>
      <c r="Y63" s="261"/>
      <c r="Z63" s="261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261"/>
      <c r="V64" s="261"/>
      <c r="W64" s="261"/>
      <c r="X64" s="261"/>
      <c r="Y64" s="261"/>
      <c r="Z64" s="261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261"/>
      <c r="V66" s="261"/>
      <c r="W66" s="261"/>
      <c r="X66" s="261"/>
      <c r="Y66" s="261"/>
      <c r="Z66" s="261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09"/>
      <c r="L71" s="300"/>
      <c r="M71" s="30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10"/>
      <c r="L72" s="310"/>
      <c r="M72" s="310"/>
      <c r="N72" s="261"/>
      <c r="O72" s="261"/>
      <c r="P72" s="261"/>
      <c r="Q72" s="261"/>
      <c r="R72" s="261"/>
      <c r="S72" s="261"/>
      <c r="T72" s="261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61"/>
      <c r="L73" s="261"/>
      <c r="M73" s="261"/>
      <c r="N73" s="261"/>
      <c r="O73" s="261"/>
      <c r="P73" s="261"/>
      <c r="Q73" s="261"/>
      <c r="R73" s="261"/>
      <c r="S73" s="261"/>
      <c r="T73" s="261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16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61"/>
      <c r="L75" s="261"/>
      <c r="M75" s="261"/>
      <c r="N75" s="261"/>
      <c r="O75" s="261"/>
      <c r="P75" s="261"/>
      <c r="Q75" s="261"/>
      <c r="R75" s="261"/>
      <c r="S75" s="261"/>
      <c r="T75" s="261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17"/>
      <c r="L76" s="317"/>
      <c r="M76" s="317"/>
      <c r="N76" s="317"/>
      <c r="O76" s="317"/>
      <c r="P76" s="317"/>
      <c r="Q76" s="317"/>
      <c r="R76" s="317"/>
      <c r="S76" s="317"/>
      <c r="T76" s="317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61"/>
      <c r="L77" s="261"/>
      <c r="M77" s="261"/>
      <c r="N77" s="261"/>
      <c r="O77" s="261"/>
      <c r="P77" s="261"/>
      <c r="Q77" s="261"/>
      <c r="R77" s="261"/>
      <c r="S77" s="261"/>
      <c r="T77" s="261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00"/>
      <c r="L78" s="300"/>
      <c r="M78" s="300"/>
      <c r="N78" s="300"/>
      <c r="O78" s="300"/>
      <c r="P78" s="300"/>
      <c r="Q78" s="300"/>
      <c r="R78" s="300"/>
      <c r="S78" s="300"/>
      <c r="T78" s="300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61"/>
      <c r="L80" s="261"/>
      <c r="M80" s="261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61"/>
      <c r="L81" s="261"/>
      <c r="M81" s="319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61"/>
      <c r="L82" s="261"/>
      <c r="M82" s="261"/>
      <c r="N82" s="261"/>
      <c r="O82" s="261"/>
      <c r="P82" s="261"/>
      <c r="Q82" s="261"/>
      <c r="R82" s="261"/>
      <c r="S82" s="261"/>
      <c r="T82" s="261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00"/>
      <c r="L83" s="300"/>
      <c r="M83" s="300"/>
      <c r="N83" s="300"/>
      <c r="O83" s="300"/>
      <c r="P83" s="300"/>
      <c r="Q83" s="300"/>
      <c r="R83" s="300"/>
      <c r="S83" s="300"/>
      <c r="T83" s="300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61"/>
      <c r="L84" s="261"/>
      <c r="M84" s="261"/>
      <c r="N84" s="261"/>
      <c r="O84" s="261"/>
      <c r="P84" s="300"/>
      <c r="Q84" s="300"/>
      <c r="R84" s="300"/>
      <c r="S84" s="300"/>
      <c r="T84" s="300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00"/>
      <c r="L85" s="300"/>
      <c r="M85" s="300"/>
      <c r="N85" s="300"/>
      <c r="O85" s="300"/>
      <c r="P85" s="300"/>
      <c r="Q85" s="300"/>
      <c r="R85" s="300"/>
      <c r="S85" s="300"/>
      <c r="T85" s="300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00"/>
      <c r="L86" s="300"/>
      <c r="M86" s="300"/>
      <c r="N86" s="300"/>
      <c r="O86" s="300"/>
      <c r="P86" s="300"/>
      <c r="Q86" s="300"/>
      <c r="R86" s="300"/>
      <c r="S86" s="300"/>
      <c r="T86" s="300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61"/>
      <c r="L87" s="261"/>
      <c r="M87" s="261"/>
      <c r="N87" s="261"/>
      <c r="O87" s="261"/>
      <c r="P87" s="261"/>
      <c r="Q87" s="261"/>
      <c r="R87" s="261"/>
      <c r="S87" s="261"/>
      <c r="T87" s="261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00"/>
      <c r="L88" s="300"/>
      <c r="M88" s="300"/>
      <c r="N88" s="300"/>
      <c r="O88" s="300"/>
      <c r="P88" s="300"/>
      <c r="Q88" s="300"/>
      <c r="R88" s="300"/>
      <c r="S88" s="300"/>
      <c r="T88" s="300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61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22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61"/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61"/>
      <c r="L93" s="261"/>
      <c r="M93" s="261"/>
      <c r="N93" s="261"/>
      <c r="O93" s="261"/>
      <c r="P93" s="261"/>
      <c r="Q93" s="261"/>
      <c r="R93" s="261"/>
      <c r="S93" s="261"/>
      <c r="T93" s="261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00"/>
      <c r="L94" s="300"/>
      <c r="M94" s="300"/>
      <c r="N94" s="300"/>
      <c r="O94" s="300"/>
      <c r="P94" s="300"/>
      <c r="Q94" s="300"/>
      <c r="R94" s="300"/>
      <c r="S94" s="300"/>
      <c r="T94" s="300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00"/>
      <c r="L95" s="300"/>
      <c r="M95" s="300"/>
      <c r="N95" s="300"/>
      <c r="O95" s="300"/>
      <c r="P95" s="300"/>
      <c r="Q95" s="300"/>
      <c r="R95" s="300"/>
      <c r="S95" s="300"/>
      <c r="T95" s="300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00"/>
      <c r="L96" s="300"/>
      <c r="M96" s="300"/>
      <c r="N96" s="300"/>
      <c r="O96" s="300"/>
      <c r="P96" s="300"/>
      <c r="Q96" s="300"/>
      <c r="R96" s="300"/>
      <c r="S96" s="300"/>
      <c r="T96" s="300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00"/>
      <c r="L97" s="300"/>
      <c r="M97" s="300"/>
      <c r="N97" s="300"/>
      <c r="O97" s="300"/>
      <c r="P97" s="300"/>
      <c r="Q97" s="300"/>
      <c r="R97" s="300"/>
      <c r="S97" s="300"/>
      <c r="T97" s="300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4.25" hidden="false" customHeight="true" outlineLevel="0" collapsed="false"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16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4205.10237262333</v>
      </c>
      <c r="J115" s="327"/>
      <c r="K115" s="261"/>
      <c r="L115" s="261"/>
      <c r="M115" s="275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28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294.357166083633</v>
      </c>
      <c r="J118" s="298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314.962167709488</v>
      </c>
      <c r="J119" s="298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90.5275876420188</v>
      </c>
      <c r="J122" s="298"/>
      <c r="K122" s="329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416.975555199602</v>
      </c>
      <c r="J123" s="298"/>
      <c r="K123" s="329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164.59561389458</v>
      </c>
      <c r="J125" s="298"/>
      <c r="K125" s="329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5486.52046315265</v>
      </c>
      <c r="J127" s="298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1281.41809052932</v>
      </c>
      <c r="J128" s="327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669.347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4205.10237262333</v>
      </c>
      <c r="J140" s="327"/>
      <c r="K140" s="329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1281.41809052932</v>
      </c>
      <c r="J141" s="3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27" t="n">
        <f aca="false">ROUND(I141+I140,2)</f>
        <v>5486.52</v>
      </c>
      <c r="J142" s="327"/>
      <c r="K142" s="372"/>
      <c r="L142" s="372"/>
      <c r="M142" s="372"/>
      <c r="N142" s="372"/>
      <c r="O142" s="372"/>
      <c r="P142" s="372"/>
      <c r="Q142" s="372"/>
      <c r="R142" s="372"/>
      <c r="S142" s="372"/>
      <c r="T142" s="372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70" t="n">
        <v>3</v>
      </c>
      <c r="J143" s="370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16459.56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197514.72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679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680</v>
      </c>
      <c r="E7" s="265"/>
      <c r="F7" s="265" t="s">
        <v>533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733</v>
      </c>
      <c r="B12" s="265"/>
      <c r="C12" s="265"/>
      <c r="D12" s="265"/>
      <c r="E12" s="265"/>
      <c r="F12" s="265" t="s">
        <v>20</v>
      </c>
      <c r="G12" s="265"/>
      <c r="H12" s="265"/>
      <c r="I12" s="266"/>
      <c r="J12" s="266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15" hidden="false" customHeight="true" outlineLevel="0" collapsed="false">
      <c r="A16" s="50" t="s">
        <v>682</v>
      </c>
      <c r="B16" s="50"/>
      <c r="C16" s="50"/>
      <c r="D16" s="50"/>
      <c r="E16" s="266"/>
      <c r="F16" s="266"/>
      <c r="G16" s="266"/>
      <c r="H16" s="266"/>
      <c r="I16" s="356" t="n">
        <v>43891</v>
      </c>
      <c r="J16" s="356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357" t="n">
        <v>2221.45</v>
      </c>
      <c r="J17" s="357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2221.45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2221.45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 t="s">
        <v>683</v>
      </c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 t="s">
        <v>684</v>
      </c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359" t="s">
        <v>685</v>
      </c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74.713</v>
      </c>
      <c r="J37" s="274"/>
      <c r="K37" s="288" t="n">
        <v>4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133.287</v>
      </c>
      <c r="R37" s="298"/>
      <c r="S37" s="298" t="n">
        <f aca="false">(O37*M37*K37)-Q37</f>
        <v>74.713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7" t="n">
        <f aca="false">S40</f>
        <v>295.91</v>
      </c>
      <c r="J38" s="277"/>
      <c r="K38" s="293" t="s">
        <v>692</v>
      </c>
      <c r="L38" s="293"/>
      <c r="M38" s="293"/>
      <c r="N38" s="293"/>
      <c r="O38" s="293"/>
      <c r="P38" s="293"/>
      <c r="Q38" s="293"/>
      <c r="R38" s="293"/>
      <c r="S38" s="293"/>
      <c r="T38" s="293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7</v>
      </c>
      <c r="J39" s="288"/>
      <c r="K39" s="293" t="s">
        <v>687</v>
      </c>
      <c r="L39" s="293"/>
      <c r="M39" s="293" t="s">
        <v>693</v>
      </c>
      <c r="N39" s="293"/>
      <c r="O39" s="293" t="s">
        <v>694</v>
      </c>
      <c r="P39" s="293"/>
      <c r="Q39" s="293" t="s">
        <v>695</v>
      </c>
      <c r="R39" s="293"/>
      <c r="S39" s="293" t="s">
        <v>576</v>
      </c>
      <c r="T39" s="293"/>
    </row>
    <row r="40" customFormat="false" ht="1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8" t="n">
        <f aca="false">Q40/M40</f>
        <v>14.3854545454545</v>
      </c>
      <c r="L40" s="288"/>
      <c r="M40" s="360" t="n">
        <v>22</v>
      </c>
      <c r="N40" s="360"/>
      <c r="O40" s="361" t="n">
        <v>0.065</v>
      </c>
      <c r="P40" s="361"/>
      <c r="Q40" s="298" t="n">
        <v>316.48</v>
      </c>
      <c r="R40" s="298"/>
      <c r="S40" s="298" t="n">
        <f aca="false">ROUND(Q40-(Q40*O40),2)</f>
        <v>295.91</v>
      </c>
      <c r="T40" s="298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61" t="s">
        <v>696</v>
      </c>
      <c r="L41" s="261"/>
      <c r="M41" s="261"/>
      <c r="N41" s="261"/>
      <c r="O41" s="261"/>
      <c r="P41" s="261"/>
      <c r="Q41" s="261"/>
      <c r="R41" s="261"/>
      <c r="S41" s="261"/>
      <c r="T41" s="261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61" t="s">
        <v>697</v>
      </c>
      <c r="L42" s="261"/>
      <c r="M42" s="261"/>
      <c r="N42" s="261"/>
      <c r="O42" s="261"/>
      <c r="P42" s="261"/>
      <c r="Q42" s="261"/>
      <c r="R42" s="261"/>
      <c r="S42" s="261"/>
      <c r="T42" s="261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380.163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278" t="s">
        <v>591</v>
      </c>
      <c r="B50" s="278"/>
      <c r="C50" s="278"/>
      <c r="D50" s="278"/>
      <c r="E50" s="278"/>
      <c r="F50" s="278"/>
      <c r="G50" s="278"/>
      <c r="H50" s="278"/>
      <c r="I50" s="279" t="n">
        <f aca="false">SUM(I46:J49)</f>
        <v>97.3533333333333</v>
      </c>
      <c r="J50" s="279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4.25" hidden="false" customHeight="true" outlineLevel="0" collapsed="false"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5" hidden="false" customHeight="true" outlineLevel="0" collapsed="false">
      <c r="A55" s="14" t="s">
        <v>592</v>
      </c>
      <c r="B55" s="14"/>
      <c r="C55" s="14"/>
      <c r="D55" s="14"/>
      <c r="E55" s="14"/>
      <c r="F55" s="14"/>
      <c r="G55" s="14"/>
      <c r="H55" s="14"/>
      <c r="I55" s="14"/>
      <c r="J55" s="14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</row>
    <row r="56" customFormat="false" ht="15" hidden="false" customHeight="true" outlineLevel="0" collapsed="false">
      <c r="A56" s="14" t="s">
        <v>593</v>
      </c>
      <c r="B56" s="14"/>
      <c r="C56" s="14"/>
      <c r="D56" s="14"/>
      <c r="E56" s="14"/>
      <c r="F56" s="14"/>
      <c r="G56" s="14"/>
      <c r="H56" s="14"/>
      <c r="I56" s="14"/>
      <c r="J56" s="14"/>
      <c r="K56" s="362" t="s">
        <v>698</v>
      </c>
      <c r="L56" s="362"/>
      <c r="M56" s="362"/>
      <c r="N56" s="362"/>
      <c r="O56" s="362"/>
      <c r="P56" s="362"/>
      <c r="Q56" s="362"/>
      <c r="R56" s="362"/>
      <c r="S56" s="362"/>
      <c r="T56" s="362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293" t="s">
        <v>594</v>
      </c>
      <c r="B57" s="294" t="s">
        <v>595</v>
      </c>
      <c r="C57" s="294"/>
      <c r="D57" s="294"/>
      <c r="E57" s="294"/>
      <c r="F57" s="294"/>
      <c r="G57" s="294"/>
      <c r="H57" s="293" t="s">
        <v>554</v>
      </c>
      <c r="I57" s="293" t="s">
        <v>555</v>
      </c>
      <c r="J57" s="293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5" t="s">
        <v>556</v>
      </c>
      <c r="B58" s="296" t="s">
        <v>596</v>
      </c>
      <c r="C58" s="296"/>
      <c r="D58" s="296"/>
      <c r="E58" s="296"/>
      <c r="F58" s="296"/>
      <c r="G58" s="296"/>
      <c r="H58" s="297" t="n">
        <v>0.2</v>
      </c>
      <c r="I58" s="298" t="n">
        <f aca="false">H58*$I$28</f>
        <v>444.29</v>
      </c>
      <c r="J58" s="298"/>
      <c r="K58" s="363" t="s">
        <v>699</v>
      </c>
      <c r="L58" s="363"/>
      <c r="M58" s="363"/>
      <c r="N58" s="363"/>
      <c r="O58" s="363"/>
      <c r="P58" s="363"/>
      <c r="Q58" s="363"/>
      <c r="R58" s="363"/>
      <c r="S58" s="363"/>
      <c r="T58" s="363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558</v>
      </c>
      <c r="B59" s="296" t="s">
        <v>597</v>
      </c>
      <c r="C59" s="296"/>
      <c r="D59" s="296"/>
      <c r="E59" s="296"/>
      <c r="F59" s="296"/>
      <c r="G59" s="296"/>
      <c r="H59" s="297" t="n">
        <v>0.015</v>
      </c>
      <c r="I59" s="298" t="n">
        <f aca="false">H59*$I$28</f>
        <v>33.32175</v>
      </c>
      <c r="J59" s="298"/>
      <c r="K59" s="364" t="s">
        <v>700</v>
      </c>
      <c r="L59" s="364"/>
      <c r="M59" s="364"/>
      <c r="N59" s="364"/>
      <c r="O59" s="364"/>
      <c r="P59" s="364"/>
      <c r="Q59" s="364"/>
      <c r="R59" s="364"/>
      <c r="S59" s="364"/>
      <c r="T59" s="364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560</v>
      </c>
      <c r="B60" s="296" t="s">
        <v>598</v>
      </c>
      <c r="C60" s="296"/>
      <c r="D60" s="296"/>
      <c r="E60" s="296"/>
      <c r="F60" s="296"/>
      <c r="G60" s="296"/>
      <c r="H60" s="297" t="n">
        <v>0.01</v>
      </c>
      <c r="I60" s="298" t="n">
        <f aca="false">H60*$I$28</f>
        <v>22.2145</v>
      </c>
      <c r="J60" s="298"/>
      <c r="K60" s="364" t="s">
        <v>701</v>
      </c>
      <c r="L60" s="364"/>
      <c r="M60" s="364"/>
      <c r="N60" s="364"/>
      <c r="O60" s="364"/>
      <c r="P60" s="364"/>
      <c r="Q60" s="364"/>
      <c r="R60" s="364"/>
      <c r="S60" s="364"/>
      <c r="T60" s="364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562</v>
      </c>
      <c r="B61" s="296" t="s">
        <v>599</v>
      </c>
      <c r="C61" s="296"/>
      <c r="D61" s="296"/>
      <c r="E61" s="296"/>
      <c r="F61" s="296"/>
      <c r="G61" s="296"/>
      <c r="H61" s="297" t="n">
        <v>0.002</v>
      </c>
      <c r="I61" s="298" t="n">
        <f aca="false">H61*$I$28</f>
        <v>4.4429</v>
      </c>
      <c r="J61" s="298"/>
      <c r="K61" s="364" t="s">
        <v>702</v>
      </c>
      <c r="L61" s="364"/>
      <c r="M61" s="364"/>
      <c r="N61" s="364"/>
      <c r="O61" s="364"/>
      <c r="P61" s="364"/>
      <c r="Q61" s="364"/>
      <c r="R61" s="364"/>
      <c r="S61" s="364"/>
      <c r="T61" s="364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564</v>
      </c>
      <c r="B62" s="296" t="s">
        <v>600</v>
      </c>
      <c r="C62" s="296"/>
      <c r="D62" s="296"/>
      <c r="E62" s="296"/>
      <c r="F62" s="296"/>
      <c r="G62" s="296"/>
      <c r="H62" s="297" t="n">
        <v>0.025</v>
      </c>
      <c r="I62" s="298" t="n">
        <f aca="false">H62*$I$28</f>
        <v>55.53625</v>
      </c>
      <c r="J62" s="298"/>
      <c r="K62" s="364" t="s">
        <v>703</v>
      </c>
      <c r="L62" s="364"/>
      <c r="M62" s="364"/>
      <c r="N62" s="364"/>
      <c r="O62" s="364"/>
      <c r="P62" s="364"/>
      <c r="Q62" s="364"/>
      <c r="R62" s="364"/>
      <c r="S62" s="364"/>
      <c r="T62" s="364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566</v>
      </c>
      <c r="B63" s="296" t="s">
        <v>601</v>
      </c>
      <c r="C63" s="296"/>
      <c r="D63" s="296"/>
      <c r="E63" s="296"/>
      <c r="F63" s="296"/>
      <c r="G63" s="296"/>
      <c r="H63" s="297" t="n">
        <v>0.08</v>
      </c>
      <c r="I63" s="298" t="n">
        <f aca="false">H63*$I$28</f>
        <v>177.716</v>
      </c>
      <c r="J63" s="298"/>
      <c r="K63" s="364" t="s">
        <v>704</v>
      </c>
      <c r="L63" s="364"/>
      <c r="M63" s="364"/>
      <c r="N63" s="364"/>
      <c r="O63" s="364"/>
      <c r="P63" s="364"/>
      <c r="Q63" s="364"/>
      <c r="R63" s="364"/>
      <c r="S63" s="364"/>
      <c r="T63" s="364"/>
      <c r="U63" s="261"/>
      <c r="V63" s="261"/>
      <c r="W63" s="261"/>
      <c r="X63" s="261"/>
      <c r="Y63" s="261"/>
      <c r="Z63" s="261"/>
    </row>
    <row r="64" customFormat="false" ht="17.25" hidden="false" customHeight="true" outlineLevel="0" collapsed="false">
      <c r="A64" s="295" t="s">
        <v>568</v>
      </c>
      <c r="B64" s="296" t="s">
        <v>602</v>
      </c>
      <c r="C64" s="296"/>
      <c r="D64" s="296"/>
      <c r="E64" s="296"/>
      <c r="F64" s="296"/>
      <c r="G64" s="296"/>
      <c r="H64" s="297" t="n">
        <v>0.06</v>
      </c>
      <c r="I64" s="298" t="n">
        <f aca="false">H64*$I$28</f>
        <v>133.287</v>
      </c>
      <c r="J64" s="298"/>
      <c r="K64" s="364" t="s">
        <v>705</v>
      </c>
      <c r="L64" s="364"/>
      <c r="M64" s="364"/>
      <c r="N64" s="364"/>
      <c r="O64" s="364"/>
      <c r="P64" s="364"/>
      <c r="Q64" s="364"/>
      <c r="R64" s="364"/>
      <c r="S64" s="364"/>
      <c r="T64" s="364"/>
      <c r="U64" s="261"/>
      <c r="V64" s="261"/>
      <c r="W64" s="261"/>
      <c r="X64" s="261"/>
      <c r="Y64" s="261"/>
      <c r="Z64" s="261"/>
    </row>
    <row r="65" customFormat="false" ht="15" hidden="false" customHeight="true" outlineLevel="0" collapsed="false">
      <c r="A65" s="295" t="s">
        <v>570</v>
      </c>
      <c r="B65" s="296" t="s">
        <v>603</v>
      </c>
      <c r="C65" s="296"/>
      <c r="D65" s="296"/>
      <c r="E65" s="296"/>
      <c r="F65" s="296"/>
      <c r="G65" s="296"/>
      <c r="H65" s="297" t="n">
        <v>0.006</v>
      </c>
      <c r="I65" s="298" t="n">
        <f aca="false">H65*$I$28</f>
        <v>13.3287</v>
      </c>
      <c r="J65" s="298"/>
      <c r="K65" s="364" t="s">
        <v>706</v>
      </c>
      <c r="L65" s="364"/>
      <c r="M65" s="364"/>
      <c r="N65" s="364"/>
      <c r="O65" s="364"/>
      <c r="P65" s="364"/>
      <c r="Q65" s="364"/>
      <c r="R65" s="364"/>
      <c r="S65" s="364"/>
      <c r="T65" s="364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302" t="s">
        <v>604</v>
      </c>
      <c r="B66" s="302"/>
      <c r="C66" s="302"/>
      <c r="D66" s="302"/>
      <c r="E66" s="302"/>
      <c r="F66" s="302"/>
      <c r="G66" s="302"/>
      <c r="H66" s="303" t="n">
        <f aca="false">SUM(H58:H65)</f>
        <v>0.398</v>
      </c>
      <c r="I66" s="304" t="n">
        <f aca="false">SUM(I58:J65)</f>
        <v>884.1371</v>
      </c>
      <c r="J66" s="304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</row>
    <row r="67" customFormat="false" ht="26.25" hidden="false" customHeight="true" outlineLevel="0" collapsed="false">
      <c r="A67" s="305" t="s">
        <v>605</v>
      </c>
      <c r="B67" s="305"/>
      <c r="C67" s="305"/>
      <c r="D67" s="305"/>
      <c r="E67" s="305"/>
      <c r="F67" s="305"/>
      <c r="G67" s="305"/>
      <c r="H67" s="305"/>
      <c r="I67" s="305"/>
      <c r="J67" s="305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</row>
    <row r="68" customFormat="false" ht="15" hidden="false" customHeight="true" outlineLevel="0" collapsed="false">
      <c r="A68" s="14" t="s">
        <v>606</v>
      </c>
      <c r="B68" s="14"/>
      <c r="C68" s="14"/>
      <c r="D68" s="14"/>
      <c r="E68" s="14"/>
      <c r="F68" s="14"/>
      <c r="G68" s="14"/>
      <c r="H68" s="14"/>
      <c r="I68" s="14"/>
      <c r="J68" s="14"/>
      <c r="K68" s="261" t="s">
        <v>707</v>
      </c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</row>
    <row r="69" customFormat="false" ht="15" hidden="false" customHeight="true" outlineLevel="0" collapsed="false">
      <c r="A69" s="85" t="s">
        <v>607</v>
      </c>
      <c r="B69" s="262" t="s">
        <v>608</v>
      </c>
      <c r="C69" s="262"/>
      <c r="D69" s="262"/>
      <c r="E69" s="262"/>
      <c r="F69" s="262"/>
      <c r="G69" s="262"/>
      <c r="H69" s="85" t="s">
        <v>554</v>
      </c>
      <c r="I69" s="85" t="s">
        <v>555</v>
      </c>
      <c r="J69" s="85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307" t="s">
        <v>556</v>
      </c>
      <c r="B70" s="308" t="s">
        <v>609</v>
      </c>
      <c r="C70" s="308"/>
      <c r="D70" s="308"/>
      <c r="E70" s="308"/>
      <c r="F70" s="308"/>
      <c r="G70" s="308"/>
      <c r="H70" s="276" t="n">
        <v>0.0893</v>
      </c>
      <c r="I70" s="277" t="n">
        <f aca="false">ROUND(I28*H70,2)</f>
        <v>198.38</v>
      </c>
      <c r="J70" s="277"/>
      <c r="K70" s="365" t="s">
        <v>708</v>
      </c>
      <c r="L70" s="300"/>
      <c r="M70" s="300"/>
      <c r="N70" s="261"/>
      <c r="O70" s="261"/>
      <c r="P70" s="261"/>
      <c r="Q70" s="261"/>
      <c r="R70" s="261"/>
      <c r="S70" s="261"/>
      <c r="T70" s="261"/>
    </row>
    <row r="71" customFormat="false" ht="15" hidden="false" customHeight="true" outlineLevel="0" collapsed="false">
      <c r="A71" s="307" t="s">
        <v>558</v>
      </c>
      <c r="B71" s="308" t="s">
        <v>610</v>
      </c>
      <c r="C71" s="308"/>
      <c r="D71" s="308"/>
      <c r="E71" s="308"/>
      <c r="F71" s="308"/>
      <c r="G71" s="308"/>
      <c r="H71" s="276" t="n">
        <v>0.0298</v>
      </c>
      <c r="I71" s="373" t="n">
        <f aca="false">ROUND(I28*H71,2)</f>
        <v>66.2</v>
      </c>
      <c r="J71" s="373"/>
      <c r="K71" s="366" t="s">
        <v>709</v>
      </c>
      <c r="L71" s="310"/>
      <c r="M71" s="31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/>
      <c r="B72" s="272" t="s">
        <v>611</v>
      </c>
      <c r="C72" s="272"/>
      <c r="D72" s="272"/>
      <c r="E72" s="272"/>
      <c r="F72" s="272"/>
      <c r="G72" s="272"/>
      <c r="H72" s="272"/>
      <c r="I72" s="311" t="n">
        <f aca="false">SUM(I70:J71)</f>
        <v>264.58</v>
      </c>
      <c r="J72" s="311"/>
      <c r="K72" s="367"/>
      <c r="L72" s="367"/>
      <c r="M72" s="261"/>
      <c r="N72" s="261"/>
      <c r="O72" s="261"/>
      <c r="P72" s="261"/>
      <c r="Q72" s="261"/>
      <c r="R72" s="261"/>
      <c r="S72" s="261"/>
      <c r="T72" s="261"/>
    </row>
    <row r="73" customFormat="false" ht="23.25" hidden="false" customHeight="true" outlineLevel="0" collapsed="false">
      <c r="A73" s="312" t="s">
        <v>560</v>
      </c>
      <c r="B73" s="313" t="s">
        <v>612</v>
      </c>
      <c r="C73" s="313"/>
      <c r="D73" s="313"/>
      <c r="E73" s="313"/>
      <c r="F73" s="313"/>
      <c r="G73" s="313"/>
      <c r="H73" s="314" t="n">
        <f aca="false">ROUND((H70+H71)*H66,4)</f>
        <v>0.0474</v>
      </c>
      <c r="I73" s="315" t="n">
        <f aca="false">H73*I28</f>
        <v>105.29673</v>
      </c>
      <c r="J73" s="315"/>
      <c r="K73" s="316"/>
      <c r="L73" s="261"/>
      <c r="M73" s="261"/>
      <c r="N73" s="261"/>
      <c r="O73" s="261"/>
      <c r="P73" s="261"/>
      <c r="Q73" s="261"/>
      <c r="R73" s="261"/>
      <c r="S73" s="261"/>
      <c r="T73" s="261"/>
    </row>
    <row r="74" customFormat="false" ht="15" hidden="false" customHeight="true" outlineLevel="0" collapsed="false">
      <c r="A74" s="272" t="s">
        <v>613</v>
      </c>
      <c r="B74" s="272"/>
      <c r="C74" s="272"/>
      <c r="D74" s="272"/>
      <c r="E74" s="272"/>
      <c r="F74" s="272"/>
      <c r="G74" s="272"/>
      <c r="H74" s="272"/>
      <c r="I74" s="311" t="n">
        <f aca="false">I72+I73</f>
        <v>369.87673</v>
      </c>
      <c r="J74" s="311"/>
      <c r="K74" s="261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14" t="s">
        <v>614</v>
      </c>
      <c r="B75" s="14"/>
      <c r="C75" s="14"/>
      <c r="D75" s="14"/>
      <c r="E75" s="14"/>
      <c r="F75" s="14"/>
      <c r="G75" s="14"/>
      <c r="H75" s="14"/>
      <c r="I75" s="14"/>
      <c r="J75" s="14"/>
      <c r="K75" s="295" t="s">
        <v>710</v>
      </c>
      <c r="L75" s="295"/>
      <c r="M75" s="295"/>
      <c r="N75" s="295"/>
      <c r="O75" s="295"/>
      <c r="P75" s="295" t="s">
        <v>711</v>
      </c>
      <c r="Q75" s="295"/>
      <c r="R75" s="295"/>
      <c r="S75" s="295"/>
      <c r="T75" s="295"/>
    </row>
    <row r="76" customFormat="false" ht="15" hidden="false" customHeight="true" outlineLevel="0" collapsed="false">
      <c r="A76" s="85" t="s">
        <v>615</v>
      </c>
      <c r="B76" s="262" t="s">
        <v>616</v>
      </c>
      <c r="C76" s="262"/>
      <c r="D76" s="262"/>
      <c r="E76" s="262"/>
      <c r="F76" s="262"/>
      <c r="G76" s="262"/>
      <c r="H76" s="85" t="s">
        <v>554</v>
      </c>
      <c r="I76" s="85" t="s">
        <v>555</v>
      </c>
      <c r="J76" s="85"/>
      <c r="K76" s="261"/>
      <c r="L76" s="261"/>
      <c r="M76" s="261"/>
      <c r="N76" s="261"/>
      <c r="O76" s="261"/>
      <c r="P76" s="261"/>
      <c r="Q76" s="261"/>
      <c r="R76" s="261"/>
      <c r="S76" s="261"/>
      <c r="T76" s="261"/>
    </row>
    <row r="77" customFormat="false" ht="15" hidden="false" customHeight="true" outlineLevel="0" collapsed="false">
      <c r="A77" s="307" t="s">
        <v>556</v>
      </c>
      <c r="B77" s="308" t="s">
        <v>616</v>
      </c>
      <c r="C77" s="308"/>
      <c r="D77" s="308"/>
      <c r="E77" s="308"/>
      <c r="F77" s="308"/>
      <c r="G77" s="308"/>
      <c r="H77" s="276" t="n">
        <v>0.0003</v>
      </c>
      <c r="I77" s="277" t="n">
        <f aca="false">I28*H77</f>
        <v>0.666435</v>
      </c>
      <c r="J77" s="277"/>
      <c r="K77" s="296" t="s">
        <v>712</v>
      </c>
      <c r="L77" s="296"/>
      <c r="M77" s="296"/>
      <c r="N77" s="296"/>
      <c r="O77" s="296"/>
      <c r="P77" s="296" t="s">
        <v>713</v>
      </c>
      <c r="Q77" s="296"/>
      <c r="R77" s="296"/>
      <c r="S77" s="296"/>
      <c r="T77" s="296"/>
    </row>
    <row r="78" customFormat="false" ht="15" hidden="false" customHeight="true" outlineLevel="0" collapsed="false">
      <c r="A78" s="307" t="s">
        <v>558</v>
      </c>
      <c r="B78" s="308" t="s">
        <v>617</v>
      </c>
      <c r="C78" s="308"/>
      <c r="D78" s="308"/>
      <c r="E78" s="308"/>
      <c r="F78" s="308"/>
      <c r="G78" s="308"/>
      <c r="H78" s="318" t="n">
        <f aca="false">H66*H77</f>
        <v>0.0001194</v>
      </c>
      <c r="I78" s="277" t="n">
        <f aca="false">I28*H78</f>
        <v>0.26524113</v>
      </c>
      <c r="J78" s="277"/>
      <c r="K78" s="261" t="s">
        <v>714</v>
      </c>
      <c r="L78" s="261"/>
      <c r="M78" s="261"/>
      <c r="N78" s="261"/>
      <c r="O78" s="261"/>
      <c r="P78" s="261"/>
      <c r="Q78" s="261"/>
      <c r="R78" s="261"/>
      <c r="S78" s="261"/>
      <c r="T78" s="261"/>
    </row>
    <row r="79" customFormat="false" ht="15" hidden="false" customHeight="true" outlineLevel="0" collapsed="false">
      <c r="A79" s="272" t="s">
        <v>618</v>
      </c>
      <c r="B79" s="272"/>
      <c r="C79" s="272"/>
      <c r="D79" s="272"/>
      <c r="E79" s="272"/>
      <c r="F79" s="272"/>
      <c r="G79" s="272"/>
      <c r="H79" s="272"/>
      <c r="I79" s="311" t="n">
        <f aca="false">SUM(I77:J78)</f>
        <v>0.93167613</v>
      </c>
      <c r="J79" s="311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14" t="s">
        <v>619</v>
      </c>
      <c r="B80" s="14"/>
      <c r="C80" s="14"/>
      <c r="D80" s="14"/>
      <c r="E80" s="14"/>
      <c r="F80" s="14"/>
      <c r="G80" s="14"/>
      <c r="H80" s="14"/>
      <c r="I80" s="14"/>
      <c r="J80" s="14"/>
      <c r="K80" s="261"/>
      <c r="L80" s="261"/>
      <c r="M80" s="319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85" t="s">
        <v>620</v>
      </c>
      <c r="B81" s="262" t="s">
        <v>621</v>
      </c>
      <c r="C81" s="262"/>
      <c r="D81" s="262"/>
      <c r="E81" s="262"/>
      <c r="F81" s="262"/>
      <c r="G81" s="262"/>
      <c r="H81" s="85" t="s">
        <v>554</v>
      </c>
      <c r="I81" s="85" t="s">
        <v>555</v>
      </c>
      <c r="J81" s="85"/>
      <c r="K81" s="261"/>
      <c r="L81" s="261"/>
      <c r="M81" s="261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307" t="s">
        <v>556</v>
      </c>
      <c r="B82" s="308" t="s">
        <v>622</v>
      </c>
      <c r="C82" s="308"/>
      <c r="D82" s="308"/>
      <c r="E82" s="308"/>
      <c r="F82" s="308"/>
      <c r="G82" s="308"/>
      <c r="H82" s="297" t="n">
        <v>0.0046</v>
      </c>
      <c r="I82" s="277" t="n">
        <f aca="false">$I$28*H82</f>
        <v>10.21867</v>
      </c>
      <c r="J82" s="277"/>
      <c r="K82" s="296" t="s">
        <v>715</v>
      </c>
      <c r="L82" s="296"/>
      <c r="M82" s="296"/>
      <c r="N82" s="296"/>
      <c r="O82" s="296"/>
      <c r="P82" s="296" t="s">
        <v>716</v>
      </c>
      <c r="Q82" s="296"/>
      <c r="R82" s="296"/>
      <c r="S82" s="296"/>
      <c r="T82" s="296"/>
    </row>
    <row r="83" customFormat="false" ht="15" hidden="false" customHeight="true" outlineLevel="0" collapsed="false">
      <c r="A83" s="307" t="s">
        <v>558</v>
      </c>
      <c r="B83" s="308" t="s">
        <v>623</v>
      </c>
      <c r="C83" s="308"/>
      <c r="D83" s="308"/>
      <c r="E83" s="308"/>
      <c r="F83" s="308"/>
      <c r="G83" s="308"/>
      <c r="H83" s="320" t="n">
        <f aca="false">H82*H63</f>
        <v>0.000368</v>
      </c>
      <c r="I83" s="277" t="n">
        <f aca="false">$I$28*H83</f>
        <v>0.8174936</v>
      </c>
      <c r="J83" s="277"/>
      <c r="K83" s="260"/>
      <c r="L83" s="260"/>
      <c r="M83" s="260"/>
      <c r="N83" s="260"/>
      <c r="O83" s="260"/>
      <c r="P83" s="296" t="s">
        <v>717</v>
      </c>
      <c r="Q83" s="296"/>
      <c r="R83" s="296"/>
      <c r="S83" s="296"/>
      <c r="T83" s="296"/>
    </row>
    <row r="84" customFormat="false" ht="15" hidden="false" customHeight="true" outlineLevel="0" collapsed="false">
      <c r="A84" s="307" t="s">
        <v>560</v>
      </c>
      <c r="B84" s="308" t="s">
        <v>624</v>
      </c>
      <c r="C84" s="308"/>
      <c r="D84" s="308"/>
      <c r="E84" s="308"/>
      <c r="F84" s="308"/>
      <c r="G84" s="308"/>
      <c r="H84" s="297"/>
      <c r="I84" s="277" t="n">
        <f aca="false">$I$28*H84</f>
        <v>0</v>
      </c>
      <c r="J84" s="277"/>
      <c r="K84" s="296" t="s">
        <v>718</v>
      </c>
      <c r="L84" s="296"/>
      <c r="M84" s="296"/>
      <c r="N84" s="296"/>
      <c r="O84" s="296"/>
      <c r="P84" s="296" t="s">
        <v>719</v>
      </c>
      <c r="Q84" s="296"/>
      <c r="R84" s="296"/>
      <c r="S84" s="296"/>
      <c r="T84" s="296"/>
    </row>
    <row r="85" customFormat="false" ht="17.25" hidden="false" customHeight="true" outlineLevel="0" collapsed="false">
      <c r="A85" s="307" t="s">
        <v>562</v>
      </c>
      <c r="B85" s="308" t="s">
        <v>625</v>
      </c>
      <c r="C85" s="308"/>
      <c r="D85" s="308"/>
      <c r="E85" s="308"/>
      <c r="F85" s="308"/>
      <c r="G85" s="308"/>
      <c r="H85" s="297" t="n">
        <v>0.0194</v>
      </c>
      <c r="I85" s="277" t="n">
        <f aca="false">$I$28*H85</f>
        <v>43.09613</v>
      </c>
      <c r="J85" s="277"/>
      <c r="K85" s="296" t="s">
        <v>720</v>
      </c>
      <c r="L85" s="296"/>
      <c r="M85" s="296"/>
      <c r="N85" s="296"/>
      <c r="O85" s="296"/>
      <c r="P85" s="296" t="s">
        <v>721</v>
      </c>
      <c r="Q85" s="296"/>
      <c r="R85" s="296"/>
      <c r="S85" s="296"/>
      <c r="T85" s="296"/>
    </row>
    <row r="86" customFormat="false" ht="15" hidden="false" customHeight="true" outlineLevel="0" collapsed="false">
      <c r="A86" s="307" t="s">
        <v>564</v>
      </c>
      <c r="B86" s="308" t="s">
        <v>626</v>
      </c>
      <c r="C86" s="308"/>
      <c r="D86" s="308"/>
      <c r="E86" s="308"/>
      <c r="F86" s="308"/>
      <c r="G86" s="308"/>
      <c r="H86" s="318" t="n">
        <f aca="false">H66*H85</f>
        <v>0.0077212</v>
      </c>
      <c r="I86" s="277" t="n">
        <f aca="false">$I$28*H86</f>
        <v>17.15225974</v>
      </c>
      <c r="J86" s="277"/>
      <c r="K86" s="368"/>
      <c r="L86" s="368"/>
      <c r="M86" s="368"/>
      <c r="N86" s="368"/>
      <c r="O86" s="368"/>
      <c r="P86" s="368"/>
      <c r="Q86" s="368"/>
      <c r="R86" s="368"/>
      <c r="S86" s="368"/>
      <c r="T86" s="368"/>
    </row>
    <row r="87" customFormat="false" ht="15" hidden="false" customHeight="true" outlineLevel="0" collapsed="false">
      <c r="A87" s="307" t="s">
        <v>566</v>
      </c>
      <c r="B87" s="308" t="s">
        <v>627</v>
      </c>
      <c r="C87" s="308"/>
      <c r="D87" s="308"/>
      <c r="E87" s="308"/>
      <c r="F87" s="308"/>
      <c r="G87" s="308"/>
      <c r="H87" s="297" t="n">
        <v>0.0348</v>
      </c>
      <c r="I87" s="277" t="n">
        <f aca="false">$I$28*H87</f>
        <v>77.30646</v>
      </c>
      <c r="J87" s="277"/>
      <c r="K87" s="296" t="s">
        <v>722</v>
      </c>
      <c r="L87" s="296"/>
      <c r="M87" s="296"/>
      <c r="N87" s="296"/>
      <c r="O87" s="296"/>
      <c r="P87" s="296" t="s">
        <v>719</v>
      </c>
      <c r="Q87" s="296"/>
      <c r="R87" s="296"/>
      <c r="S87" s="296"/>
      <c r="T87" s="296"/>
    </row>
    <row r="88" customFormat="false" ht="15" hidden="false" customHeight="true" outlineLevel="0" collapsed="false">
      <c r="A88" s="272" t="s">
        <v>628</v>
      </c>
      <c r="B88" s="272"/>
      <c r="C88" s="272"/>
      <c r="D88" s="272"/>
      <c r="E88" s="272"/>
      <c r="F88" s="272"/>
      <c r="G88" s="272"/>
      <c r="H88" s="272"/>
      <c r="I88" s="311" t="n">
        <f aca="false">SUM(I82:J87)</f>
        <v>148.59101334</v>
      </c>
      <c r="J88" s="311"/>
      <c r="K88" s="261"/>
      <c r="L88" s="261"/>
      <c r="M88" s="261"/>
      <c r="N88" s="261"/>
      <c r="O88" s="261"/>
      <c r="P88" s="261"/>
      <c r="Q88" s="261"/>
      <c r="R88" s="261"/>
      <c r="S88" s="261"/>
      <c r="T88" s="261"/>
    </row>
    <row r="89" customFormat="false" ht="15" hidden="false" customHeight="true" outlineLevel="0" collapsed="false">
      <c r="A89" s="321" t="s">
        <v>629</v>
      </c>
      <c r="B89" s="321"/>
      <c r="C89" s="321"/>
      <c r="D89" s="321"/>
      <c r="E89" s="321"/>
      <c r="F89" s="321"/>
      <c r="G89" s="321"/>
      <c r="H89" s="321"/>
      <c r="I89" s="321"/>
      <c r="J89" s="32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14" t="s">
        <v>630</v>
      </c>
      <c r="B90" s="14"/>
      <c r="C90" s="14"/>
      <c r="D90" s="14"/>
      <c r="E90" s="14"/>
      <c r="F90" s="14"/>
      <c r="G90" s="14"/>
      <c r="H90" s="14"/>
      <c r="I90" s="14"/>
      <c r="J90" s="14"/>
      <c r="K90" s="322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85" t="s">
        <v>631</v>
      </c>
      <c r="B91" s="262" t="s">
        <v>632</v>
      </c>
      <c r="C91" s="262"/>
      <c r="D91" s="262"/>
      <c r="E91" s="262"/>
      <c r="F91" s="262"/>
      <c r="G91" s="262"/>
      <c r="H91" s="262"/>
      <c r="I91" s="85" t="s">
        <v>555</v>
      </c>
      <c r="J91" s="85"/>
      <c r="K91" s="261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307" t="s">
        <v>556</v>
      </c>
      <c r="B92" s="308" t="s">
        <v>633</v>
      </c>
      <c r="C92" s="308"/>
      <c r="D92" s="308"/>
      <c r="E92" s="308"/>
      <c r="F92" s="308"/>
      <c r="G92" s="308"/>
      <c r="H92" s="276" t="n">
        <v>0.0893</v>
      </c>
      <c r="I92" s="277" t="n">
        <f aca="false">$I$28*H92</f>
        <v>198.375485</v>
      </c>
      <c r="J92" s="277"/>
      <c r="K92" s="261" t="s">
        <v>723</v>
      </c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558</v>
      </c>
      <c r="B93" s="308" t="s">
        <v>634</v>
      </c>
      <c r="C93" s="308"/>
      <c r="D93" s="308"/>
      <c r="E93" s="308"/>
      <c r="F93" s="308"/>
      <c r="G93" s="308"/>
      <c r="H93" s="276" t="n">
        <v>0.0166</v>
      </c>
      <c r="I93" s="277" t="n">
        <f aca="false">$I$28*H93</f>
        <v>36.87607</v>
      </c>
      <c r="J93" s="277"/>
      <c r="K93" s="296" t="s">
        <v>724</v>
      </c>
      <c r="L93" s="296"/>
      <c r="M93" s="296"/>
      <c r="N93" s="296"/>
      <c r="O93" s="296"/>
      <c r="P93" s="296" t="s">
        <v>725</v>
      </c>
      <c r="Q93" s="296"/>
      <c r="R93" s="296"/>
      <c r="S93" s="296"/>
      <c r="T93" s="296"/>
    </row>
    <row r="94" customFormat="false" ht="15" hidden="false" customHeight="true" outlineLevel="0" collapsed="false">
      <c r="A94" s="307" t="s">
        <v>560</v>
      </c>
      <c r="B94" s="308" t="s">
        <v>635</v>
      </c>
      <c r="C94" s="308"/>
      <c r="D94" s="308"/>
      <c r="E94" s="308"/>
      <c r="F94" s="308"/>
      <c r="G94" s="308"/>
      <c r="H94" s="276" t="n">
        <v>0.0008</v>
      </c>
      <c r="I94" s="277" t="n">
        <f aca="false">$I$28*H94</f>
        <v>1.77716</v>
      </c>
      <c r="J94" s="277"/>
      <c r="K94" s="296" t="s">
        <v>726</v>
      </c>
      <c r="L94" s="296"/>
      <c r="M94" s="296"/>
      <c r="N94" s="296"/>
      <c r="O94" s="296"/>
      <c r="P94" s="296" t="s">
        <v>725</v>
      </c>
      <c r="Q94" s="296"/>
      <c r="R94" s="296"/>
      <c r="S94" s="296"/>
      <c r="T94" s="296"/>
    </row>
    <row r="95" customFormat="false" ht="15" hidden="false" customHeight="true" outlineLevel="0" collapsed="false">
      <c r="A95" s="307" t="s">
        <v>562</v>
      </c>
      <c r="B95" s="308" t="s">
        <v>636</v>
      </c>
      <c r="C95" s="308"/>
      <c r="D95" s="308"/>
      <c r="E95" s="308"/>
      <c r="F95" s="308"/>
      <c r="G95" s="308"/>
      <c r="H95" s="276" t="n">
        <v>0.0073</v>
      </c>
      <c r="I95" s="277" t="n">
        <f aca="false">$I$28*H95</f>
        <v>16.216585</v>
      </c>
      <c r="J95" s="277"/>
      <c r="K95" s="296" t="s">
        <v>727</v>
      </c>
      <c r="L95" s="296"/>
      <c r="M95" s="296"/>
      <c r="N95" s="296"/>
      <c r="O95" s="296"/>
      <c r="P95" s="296" t="s">
        <v>725</v>
      </c>
      <c r="Q95" s="296"/>
      <c r="R95" s="296"/>
      <c r="S95" s="296"/>
      <c r="T95" s="296"/>
    </row>
    <row r="96" customFormat="false" ht="15" hidden="false" customHeight="true" outlineLevel="0" collapsed="false">
      <c r="A96" s="307" t="s">
        <v>564</v>
      </c>
      <c r="B96" s="308" t="s">
        <v>637</v>
      </c>
      <c r="C96" s="308"/>
      <c r="D96" s="308"/>
      <c r="E96" s="308"/>
      <c r="F96" s="308"/>
      <c r="G96" s="308"/>
      <c r="H96" s="276" t="n">
        <v>0.0027</v>
      </c>
      <c r="I96" s="277" t="n">
        <f aca="false">$I$28*H96</f>
        <v>5.997915</v>
      </c>
      <c r="J96" s="277"/>
      <c r="K96" s="296" t="s">
        <v>728</v>
      </c>
      <c r="L96" s="296"/>
      <c r="M96" s="296"/>
      <c r="N96" s="296"/>
      <c r="O96" s="296"/>
      <c r="P96" s="296" t="s">
        <v>725</v>
      </c>
      <c r="Q96" s="296"/>
      <c r="R96" s="296"/>
      <c r="S96" s="296"/>
      <c r="T96" s="296"/>
    </row>
    <row r="97" customFormat="false" ht="15" hidden="false" customHeight="true" outlineLevel="0" collapsed="false">
      <c r="A97" s="307"/>
      <c r="B97" s="324" t="s">
        <v>98</v>
      </c>
      <c r="C97" s="324"/>
      <c r="D97" s="324"/>
      <c r="E97" s="324"/>
      <c r="F97" s="324"/>
      <c r="G97" s="324"/>
      <c r="H97" s="325" t="n">
        <f aca="false">SUM(H92:H96)</f>
        <v>0.1167</v>
      </c>
      <c r="I97" s="311" t="n">
        <f aca="false">SUM(I92:J96)</f>
        <v>259.243215</v>
      </c>
      <c r="J97" s="311"/>
      <c r="K97" s="261" t="s">
        <v>714</v>
      </c>
      <c r="L97" s="261"/>
      <c r="M97" s="261"/>
      <c r="N97" s="261"/>
      <c r="O97" s="261"/>
      <c r="P97" s="261"/>
      <c r="Q97" s="261"/>
      <c r="R97" s="261"/>
      <c r="S97" s="261"/>
      <c r="T97" s="261"/>
    </row>
    <row r="98" customFormat="false" ht="15" hidden="false" customHeight="true" outlineLevel="0" collapsed="false">
      <c r="A98" s="312" t="s">
        <v>568</v>
      </c>
      <c r="B98" s="326" t="s">
        <v>638</v>
      </c>
      <c r="C98" s="326"/>
      <c r="D98" s="326"/>
      <c r="E98" s="326"/>
      <c r="F98" s="326"/>
      <c r="G98" s="326"/>
      <c r="H98" s="318" t="n">
        <f aca="false">ROUND(H66*H97,4)</f>
        <v>0.0464</v>
      </c>
      <c r="I98" s="277" t="n">
        <f aca="false">H98*I28</f>
        <v>103.07528</v>
      </c>
      <c r="J98" s="277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272" t="s">
        <v>639</v>
      </c>
      <c r="B99" s="272"/>
      <c r="C99" s="272"/>
      <c r="D99" s="272"/>
      <c r="E99" s="272"/>
      <c r="F99" s="272"/>
      <c r="G99" s="272"/>
      <c r="H99" s="272"/>
      <c r="I99" s="311" t="n">
        <f aca="false">SUM(I97:J98)</f>
        <v>362.318495</v>
      </c>
      <c r="J99" s="311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4.25" hidden="false" customHeight="true" outlineLevel="0" collapsed="false"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5" hidden="false" customHeight="true" outlineLevel="0" collapsed="false">
      <c r="A104" s="14" t="s">
        <v>640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</row>
    <row r="105" customFormat="false" ht="15" hidden="false" customHeight="true" outlineLevel="0" collapsed="false">
      <c r="A105" s="293" t="n">
        <v>4</v>
      </c>
      <c r="B105" s="294" t="s">
        <v>641</v>
      </c>
      <c r="C105" s="294"/>
      <c r="D105" s="294"/>
      <c r="E105" s="294"/>
      <c r="F105" s="294"/>
      <c r="G105" s="294"/>
      <c r="H105" s="294"/>
      <c r="I105" s="293" t="s">
        <v>555</v>
      </c>
      <c r="J105" s="293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5" t="s">
        <v>594</v>
      </c>
      <c r="B106" s="296" t="s">
        <v>595</v>
      </c>
      <c r="C106" s="296"/>
      <c r="D106" s="296"/>
      <c r="E106" s="296"/>
      <c r="F106" s="296"/>
      <c r="G106" s="296"/>
      <c r="H106" s="296"/>
      <c r="I106" s="298" t="n">
        <f aca="false">I66</f>
        <v>884.1371</v>
      </c>
      <c r="J106" s="298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607</v>
      </c>
      <c r="B107" s="296" t="s">
        <v>642</v>
      </c>
      <c r="C107" s="296"/>
      <c r="D107" s="296"/>
      <c r="E107" s="296"/>
      <c r="F107" s="296"/>
      <c r="G107" s="296"/>
      <c r="H107" s="296"/>
      <c r="I107" s="298" t="n">
        <f aca="false">I74</f>
        <v>369.87673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615</v>
      </c>
      <c r="B108" s="296" t="s">
        <v>616</v>
      </c>
      <c r="C108" s="296"/>
      <c r="D108" s="296"/>
      <c r="E108" s="296"/>
      <c r="F108" s="296"/>
      <c r="G108" s="296"/>
      <c r="H108" s="296"/>
      <c r="I108" s="298" t="n">
        <f aca="false">I79</f>
        <v>0.93167613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620</v>
      </c>
      <c r="B109" s="296" t="s">
        <v>643</v>
      </c>
      <c r="C109" s="296"/>
      <c r="D109" s="296"/>
      <c r="E109" s="296"/>
      <c r="F109" s="296"/>
      <c r="G109" s="296"/>
      <c r="H109" s="296"/>
      <c r="I109" s="298" t="n">
        <f aca="false">I88</f>
        <v>148.59101334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631</v>
      </c>
      <c r="B110" s="296" t="s">
        <v>632</v>
      </c>
      <c r="C110" s="296"/>
      <c r="D110" s="296"/>
      <c r="E110" s="296"/>
      <c r="F110" s="296"/>
      <c r="G110" s="296"/>
      <c r="H110" s="296"/>
      <c r="I110" s="298" t="n">
        <f aca="false">I99</f>
        <v>362.318495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644</v>
      </c>
      <c r="B111" s="296" t="s">
        <v>571</v>
      </c>
      <c r="C111" s="296"/>
      <c r="D111" s="296"/>
      <c r="E111" s="296"/>
      <c r="F111" s="296"/>
      <c r="G111" s="296"/>
      <c r="H111" s="296"/>
      <c r="I111" s="298" t="n">
        <v>0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302" t="s">
        <v>645</v>
      </c>
      <c r="B112" s="302"/>
      <c r="C112" s="302"/>
      <c r="D112" s="302"/>
      <c r="E112" s="302"/>
      <c r="F112" s="302"/>
      <c r="G112" s="302"/>
      <c r="H112" s="302"/>
      <c r="I112" s="327" t="n">
        <f aca="false">SUM(I106:J111)</f>
        <v>1765.85501447</v>
      </c>
      <c r="J112" s="327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14" t="s">
        <v>646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302" t="s">
        <v>647</v>
      </c>
      <c r="B114" s="302"/>
      <c r="C114" s="302"/>
      <c r="D114" s="302"/>
      <c r="E114" s="302"/>
      <c r="F114" s="302"/>
      <c r="G114" s="302"/>
      <c r="H114" s="302"/>
      <c r="I114" s="327" t="n">
        <f aca="false">I28+I43+I50+I112</f>
        <v>4464.82134780333</v>
      </c>
      <c r="J114" s="327"/>
      <c r="K114" s="261"/>
      <c r="L114" s="261"/>
      <c r="M114" s="275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14" t="s">
        <v>648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293" t="n">
        <v>5</v>
      </c>
      <c r="B116" s="294" t="s">
        <v>649</v>
      </c>
      <c r="C116" s="294"/>
      <c r="D116" s="294"/>
      <c r="E116" s="294"/>
      <c r="F116" s="294"/>
      <c r="G116" s="294"/>
      <c r="H116" s="293" t="s">
        <v>554</v>
      </c>
      <c r="I116" s="293" t="s">
        <v>555</v>
      </c>
      <c r="J116" s="293"/>
      <c r="K116" s="328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5" t="s">
        <v>556</v>
      </c>
      <c r="B117" s="296" t="s">
        <v>650</v>
      </c>
      <c r="C117" s="296"/>
      <c r="D117" s="296"/>
      <c r="E117" s="296"/>
      <c r="F117" s="296"/>
      <c r="G117" s="296"/>
      <c r="H117" s="276" t="n">
        <v>0.08</v>
      </c>
      <c r="I117" s="298" t="n">
        <f aca="false">I114*H117</f>
        <v>357.185707824267</v>
      </c>
      <c r="J117" s="298"/>
      <c r="K117" s="261" t="s">
        <v>729</v>
      </c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558</v>
      </c>
      <c r="B118" s="296" t="s">
        <v>651</v>
      </c>
      <c r="C118" s="296"/>
      <c r="D118" s="296"/>
      <c r="E118" s="296"/>
      <c r="F118" s="296"/>
      <c r="G118" s="296"/>
      <c r="H118" s="276" t="n">
        <v>0.08</v>
      </c>
      <c r="I118" s="298" t="n">
        <f aca="false">(I114+I117)*H118</f>
        <v>385.760564450208</v>
      </c>
      <c r="J118" s="298"/>
      <c r="K118" s="261" t="s">
        <v>729</v>
      </c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560</v>
      </c>
      <c r="B119" s="296" t="s">
        <v>358</v>
      </c>
      <c r="C119" s="296"/>
      <c r="D119" s="296"/>
      <c r="E119" s="296"/>
      <c r="F119" s="296"/>
      <c r="G119" s="296"/>
      <c r="H119" s="296"/>
      <c r="I119" s="296"/>
      <c r="J119" s="296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652</v>
      </c>
      <c r="B120" s="294" t="s">
        <v>653</v>
      </c>
      <c r="C120" s="294"/>
      <c r="D120" s="294"/>
      <c r="E120" s="294"/>
      <c r="F120" s="294"/>
      <c r="G120" s="294"/>
      <c r="H120" s="294"/>
      <c r="I120" s="294"/>
      <c r="J120" s="294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60"/>
      <c r="B121" s="296" t="s">
        <v>351</v>
      </c>
      <c r="C121" s="296"/>
      <c r="D121" s="296"/>
      <c r="E121" s="296"/>
      <c r="F121" s="296"/>
      <c r="G121" s="296"/>
      <c r="H121" s="276" t="n">
        <v>0.0165</v>
      </c>
      <c r="I121" s="298" t="n">
        <f aca="false">I126*H121</f>
        <v>97.9238355912067</v>
      </c>
      <c r="J121" s="298"/>
      <c r="K121" s="329" t="s">
        <v>730</v>
      </c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352</v>
      </c>
      <c r="C122" s="296"/>
      <c r="D122" s="296"/>
      <c r="E122" s="296"/>
      <c r="F122" s="296"/>
      <c r="G122" s="296"/>
      <c r="H122" s="276" t="n">
        <v>0.076</v>
      </c>
      <c r="I122" s="298" t="n">
        <f aca="false">I126*H122</f>
        <v>451.043121511012</v>
      </c>
      <c r="J122" s="298"/>
      <c r="K122" s="329" t="s">
        <v>730</v>
      </c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95" t="s">
        <v>654</v>
      </c>
      <c r="B123" s="294" t="s">
        <v>655</v>
      </c>
      <c r="C123" s="294"/>
      <c r="D123" s="294"/>
      <c r="E123" s="294"/>
      <c r="F123" s="294"/>
      <c r="G123" s="294"/>
      <c r="H123" s="294"/>
      <c r="I123" s="294"/>
      <c r="J123" s="294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/>
      <c r="B124" s="296" t="s">
        <v>353</v>
      </c>
      <c r="C124" s="296"/>
      <c r="D124" s="296"/>
      <c r="E124" s="296"/>
      <c r="F124" s="296"/>
      <c r="G124" s="296"/>
      <c r="H124" s="276" t="n">
        <v>0.03</v>
      </c>
      <c r="I124" s="298" t="n">
        <f aca="false">I126*H124</f>
        <v>178.043337438558</v>
      </c>
      <c r="J124" s="298"/>
      <c r="K124" s="329" t="s">
        <v>731</v>
      </c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 t="s">
        <v>656</v>
      </c>
      <c r="B125" s="294" t="s">
        <v>657</v>
      </c>
      <c r="C125" s="294"/>
      <c r="D125" s="294"/>
      <c r="E125" s="294"/>
      <c r="F125" s="294"/>
      <c r="G125" s="294"/>
      <c r="H125" s="294"/>
      <c r="I125" s="294"/>
      <c r="J125" s="294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/>
      <c r="B126" s="302" t="s">
        <v>658</v>
      </c>
      <c r="C126" s="302"/>
      <c r="D126" s="302"/>
      <c r="E126" s="302"/>
      <c r="F126" s="302"/>
      <c r="G126" s="302"/>
      <c r="H126" s="330" t="n">
        <f aca="false">1-(SUM(H124,H122,H121))</f>
        <v>0.8775</v>
      </c>
      <c r="I126" s="298" t="n">
        <f aca="false">(I114+I117+I118)/H126</f>
        <v>5934.77791461859</v>
      </c>
      <c r="J126" s="298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302" t="s">
        <v>659</v>
      </c>
      <c r="B127" s="302"/>
      <c r="C127" s="302"/>
      <c r="D127" s="302"/>
      <c r="E127" s="302"/>
      <c r="F127" s="302"/>
      <c r="G127" s="302"/>
      <c r="H127" s="302"/>
      <c r="I127" s="327" t="n">
        <f aca="false">I124+I122+I121+I118+I117</f>
        <v>1469.95656681525</v>
      </c>
      <c r="J127" s="327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4.25" hidden="false" customHeight="true" outlineLevel="0" collapsed="false">
      <c r="A128" s="331" t="s">
        <v>660</v>
      </c>
      <c r="B128" s="331"/>
      <c r="C128" s="331"/>
      <c r="D128" s="331"/>
      <c r="E128" s="331"/>
      <c r="F128" s="331"/>
      <c r="G128" s="331"/>
      <c r="H128" s="331"/>
      <c r="I128" s="331"/>
      <c r="J128" s="33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661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662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663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5" hidden="false" customHeight="true" outlineLevel="0" collapsed="false">
      <c r="A132" s="14" t="s">
        <v>664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294" t="s">
        <v>665</v>
      </c>
      <c r="B133" s="294"/>
      <c r="C133" s="294"/>
      <c r="D133" s="294"/>
      <c r="E133" s="294"/>
      <c r="F133" s="294"/>
      <c r="G133" s="294"/>
      <c r="H133" s="294"/>
      <c r="I133" s="294"/>
      <c r="J133" s="29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60"/>
      <c r="B134" s="294" t="s">
        <v>666</v>
      </c>
      <c r="C134" s="294"/>
      <c r="D134" s="294"/>
      <c r="E134" s="294"/>
      <c r="F134" s="294"/>
      <c r="G134" s="294"/>
      <c r="H134" s="294"/>
      <c r="I134" s="293" t="s">
        <v>555</v>
      </c>
      <c r="J134" s="293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95" t="s">
        <v>556</v>
      </c>
      <c r="B135" s="296" t="s">
        <v>667</v>
      </c>
      <c r="C135" s="296"/>
      <c r="D135" s="296"/>
      <c r="E135" s="296"/>
      <c r="F135" s="296"/>
      <c r="G135" s="296"/>
      <c r="H135" s="296"/>
      <c r="I135" s="332" t="n">
        <f aca="false">I28</f>
        <v>2221.45</v>
      </c>
      <c r="J135" s="332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558</v>
      </c>
      <c r="B136" s="296" t="s">
        <v>668</v>
      </c>
      <c r="C136" s="296"/>
      <c r="D136" s="296"/>
      <c r="E136" s="296"/>
      <c r="F136" s="296"/>
      <c r="G136" s="296"/>
      <c r="H136" s="296"/>
      <c r="I136" s="332" t="n">
        <f aca="false">I43</f>
        <v>380.163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560</v>
      </c>
      <c r="B137" s="296" t="s">
        <v>669</v>
      </c>
      <c r="C137" s="296"/>
      <c r="D137" s="296"/>
      <c r="E137" s="296"/>
      <c r="F137" s="296"/>
      <c r="G137" s="296"/>
      <c r="H137" s="296"/>
      <c r="I137" s="332" t="n">
        <f aca="false">I50</f>
        <v>97.3533333333333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562</v>
      </c>
      <c r="B138" s="296" t="s">
        <v>641</v>
      </c>
      <c r="C138" s="296"/>
      <c r="D138" s="296"/>
      <c r="E138" s="296"/>
      <c r="F138" s="296"/>
      <c r="G138" s="296"/>
      <c r="H138" s="296"/>
      <c r="I138" s="332" t="n">
        <f aca="false">I112</f>
        <v>1765.85501447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/>
      <c r="B139" s="302" t="s">
        <v>670</v>
      </c>
      <c r="C139" s="302"/>
      <c r="D139" s="302"/>
      <c r="E139" s="302"/>
      <c r="F139" s="302"/>
      <c r="G139" s="302"/>
      <c r="H139" s="302"/>
      <c r="I139" s="327" t="n">
        <f aca="false">SUM(I135:J138)</f>
        <v>4464.82134780333</v>
      </c>
      <c r="J139" s="327"/>
      <c r="K139" s="329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 t="s">
        <v>564</v>
      </c>
      <c r="B140" s="296" t="s">
        <v>671</v>
      </c>
      <c r="C140" s="296"/>
      <c r="D140" s="296"/>
      <c r="E140" s="296"/>
      <c r="F140" s="296"/>
      <c r="G140" s="296"/>
      <c r="H140" s="296"/>
      <c r="I140" s="332" t="n">
        <f aca="false">I127</f>
        <v>1469.95656681525</v>
      </c>
      <c r="J140" s="332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60"/>
      <c r="B141" s="302" t="s">
        <v>672</v>
      </c>
      <c r="C141" s="302"/>
      <c r="D141" s="302"/>
      <c r="E141" s="302"/>
      <c r="F141" s="302"/>
      <c r="G141" s="302"/>
      <c r="H141" s="302"/>
      <c r="I141" s="354" t="n">
        <f aca="false">ROUND(I140+I139,2)</f>
        <v>5934.78</v>
      </c>
      <c r="J141" s="354"/>
      <c r="K141" s="333" t="s">
        <v>732</v>
      </c>
      <c r="L141" s="333"/>
      <c r="M141" s="333"/>
      <c r="N141" s="333"/>
      <c r="O141" s="333"/>
      <c r="P141" s="333"/>
      <c r="Q141" s="333"/>
      <c r="R141" s="333"/>
      <c r="S141" s="333"/>
      <c r="T141" s="333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334"/>
      <c r="B142" s="302" t="s">
        <v>673</v>
      </c>
      <c r="C142" s="302"/>
      <c r="D142" s="302"/>
      <c r="E142" s="302"/>
      <c r="F142" s="302"/>
      <c r="G142" s="302"/>
      <c r="H142" s="302"/>
      <c r="I142" s="302" t="n">
        <f aca="false">I12</f>
        <v>0</v>
      </c>
      <c r="J142" s="302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674</v>
      </c>
      <c r="C143" s="302"/>
      <c r="D143" s="302"/>
      <c r="E143" s="302"/>
      <c r="F143" s="302"/>
      <c r="G143" s="302"/>
      <c r="H143" s="302"/>
      <c r="I143" s="369" t="n">
        <f aca="false">I141</f>
        <v>5934.78</v>
      </c>
      <c r="J143" s="369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675</v>
      </c>
      <c r="C144" s="302"/>
      <c r="D144" s="302"/>
      <c r="E144" s="302"/>
      <c r="F144" s="302"/>
      <c r="G144" s="302"/>
      <c r="H144" s="302"/>
      <c r="I144" s="369" t="n">
        <f aca="false">I143*12</f>
        <v>71217.36</v>
      </c>
      <c r="J144" s="369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4.25" hidden="false" customHeight="true" outlineLevel="0" collapsed="false"/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</sheetData>
  <mergeCells count="307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A50:H50"/>
    <mergeCell ref="I50:J50"/>
    <mergeCell ref="A55:J55"/>
    <mergeCell ref="A56:J56"/>
    <mergeCell ref="K56:T56"/>
    <mergeCell ref="B57:G57"/>
    <mergeCell ref="I57:J57"/>
    <mergeCell ref="B58:G58"/>
    <mergeCell ref="I58:J58"/>
    <mergeCell ref="K58:T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A66:G66"/>
    <mergeCell ref="I66:J66"/>
    <mergeCell ref="A67:J67"/>
    <mergeCell ref="A68:J68"/>
    <mergeCell ref="B69:G69"/>
    <mergeCell ref="I69:J69"/>
    <mergeCell ref="B70:G70"/>
    <mergeCell ref="I70:J70"/>
    <mergeCell ref="B71:G71"/>
    <mergeCell ref="I71:J71"/>
    <mergeCell ref="B72:H72"/>
    <mergeCell ref="I72:J72"/>
    <mergeCell ref="K72:L72"/>
    <mergeCell ref="B73:G73"/>
    <mergeCell ref="I73:J73"/>
    <mergeCell ref="A74:H74"/>
    <mergeCell ref="I74:J74"/>
    <mergeCell ref="A75:J75"/>
    <mergeCell ref="K75:O75"/>
    <mergeCell ref="P75:T75"/>
    <mergeCell ref="B76:G76"/>
    <mergeCell ref="I76:J76"/>
    <mergeCell ref="B77:G77"/>
    <mergeCell ref="I77:J77"/>
    <mergeCell ref="K77:O77"/>
    <mergeCell ref="P77:T77"/>
    <mergeCell ref="B78:G78"/>
    <mergeCell ref="I78:J78"/>
    <mergeCell ref="A79:H79"/>
    <mergeCell ref="I79:J79"/>
    <mergeCell ref="A80:J80"/>
    <mergeCell ref="B81:G81"/>
    <mergeCell ref="I81:J81"/>
    <mergeCell ref="B82:G82"/>
    <mergeCell ref="I82:J82"/>
    <mergeCell ref="K82:O82"/>
    <mergeCell ref="P82:T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T86"/>
    <mergeCell ref="B87:G87"/>
    <mergeCell ref="I87:J87"/>
    <mergeCell ref="K87:O87"/>
    <mergeCell ref="P87:T87"/>
    <mergeCell ref="A88:H88"/>
    <mergeCell ref="I88:J88"/>
    <mergeCell ref="A89:J89"/>
    <mergeCell ref="A90:J90"/>
    <mergeCell ref="B91:H91"/>
    <mergeCell ref="I91:J91"/>
    <mergeCell ref="B92:G92"/>
    <mergeCell ref="I92:J92"/>
    <mergeCell ref="B93:G93"/>
    <mergeCell ref="I93:J93"/>
    <mergeCell ref="K93:O93"/>
    <mergeCell ref="P93:T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B98:G98"/>
    <mergeCell ref="I98:J98"/>
    <mergeCell ref="A99:H99"/>
    <mergeCell ref="I99:J99"/>
    <mergeCell ref="A104:J104"/>
    <mergeCell ref="B105:H105"/>
    <mergeCell ref="I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A112:H112"/>
    <mergeCell ref="I112:J112"/>
    <mergeCell ref="A113:J113"/>
    <mergeCell ref="A114:H114"/>
    <mergeCell ref="I114:J114"/>
    <mergeCell ref="A115:J115"/>
    <mergeCell ref="B116:G116"/>
    <mergeCell ref="I116:J116"/>
    <mergeCell ref="B117:G117"/>
    <mergeCell ref="I117:J117"/>
    <mergeCell ref="B118:G118"/>
    <mergeCell ref="I118:J118"/>
    <mergeCell ref="B119:J119"/>
    <mergeCell ref="B120:J120"/>
    <mergeCell ref="A121:A122"/>
    <mergeCell ref="B121:G121"/>
    <mergeCell ref="I121:J121"/>
    <mergeCell ref="B122:G122"/>
    <mergeCell ref="I122:J122"/>
    <mergeCell ref="B123:J123"/>
    <mergeCell ref="B124:G124"/>
    <mergeCell ref="I124:J124"/>
    <mergeCell ref="B125:J125"/>
    <mergeCell ref="B126:G126"/>
    <mergeCell ref="I126:J126"/>
    <mergeCell ref="A127:H127"/>
    <mergeCell ref="I127:J127"/>
    <mergeCell ref="A128:J128"/>
    <mergeCell ref="A129:J129"/>
    <mergeCell ref="A130:J130"/>
    <mergeCell ref="A131:J131"/>
    <mergeCell ref="A132:J132"/>
    <mergeCell ref="A133:J133"/>
    <mergeCell ref="B134:H134"/>
    <mergeCell ref="I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K141:T141"/>
    <mergeCell ref="B142:H142"/>
    <mergeCell ref="I142:J142"/>
    <mergeCell ref="B143:H143"/>
    <mergeCell ref="I143:J143"/>
    <mergeCell ref="B144:H144"/>
    <mergeCell ref="I144:J14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49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46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2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127.507</v>
      </c>
      <c r="J37" s="274"/>
      <c r="K37" s="288" t="n">
        <v>4.3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127.507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cálculo'!B8</f>
        <v>1601.55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1747.597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5283.35237262333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369.834666083633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395.723092709488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113.740190505267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523.894210812137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206.800346373212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6893.34487910707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1609.99250648374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1747.597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5283.35237262333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1609.99250648374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6893.34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2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13786.68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165440.16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001"/>
  <sheetViews>
    <sheetView showFormulas="false" showGridLines="true" showRowColHeaders="true" showZeros="true" rightToLeft="false" tabSelected="false" showOutlineSymbols="true" defaultGridColor="true" view="normal" topLeftCell="A58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205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307" t="n">
        <f aca="false">$I$20*H21</f>
        <v>0</v>
      </c>
      <c r="J21" s="30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307" t="n">
        <f aca="false">K22</f>
        <v>303.6</v>
      </c>
      <c r="J22" s="30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307" t="n">
        <f aca="false">$I$20*H23</f>
        <v>0</v>
      </c>
      <c r="J23" s="30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307" t="n">
        <f aca="false">$I$20*H24</f>
        <v>0</v>
      </c>
      <c r="J24" s="30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307" t="n">
        <f aca="false">$I$20*H25</f>
        <v>0</v>
      </c>
      <c r="J25" s="30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307" t="n">
        <f aca="false">$I$20*H26</f>
        <v>0</v>
      </c>
      <c r="J26" s="30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307" t="n">
        <f aca="false">$I$20*H27</f>
        <v>0</v>
      </c>
      <c r="J27" s="30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359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93"/>
      <c r="L38" s="293"/>
      <c r="M38" s="293"/>
      <c r="N38" s="293"/>
      <c r="O38" s="293"/>
      <c r="P38" s="293"/>
      <c r="Q38" s="293"/>
      <c r="R38" s="293"/>
      <c r="S38" s="293"/>
      <c r="T38" s="293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93"/>
      <c r="L39" s="293"/>
      <c r="M39" s="293"/>
      <c r="N39" s="293"/>
      <c r="O39" s="293"/>
      <c r="P39" s="293"/>
      <c r="Q39" s="293"/>
      <c r="R39" s="293"/>
      <c r="S39" s="293"/>
      <c r="T39" s="293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8"/>
      <c r="L40" s="288"/>
      <c r="M40" s="360"/>
      <c r="N40" s="360"/>
      <c r="O40" s="361"/>
      <c r="P40" s="361"/>
      <c r="Q40" s="298"/>
      <c r="R40" s="298"/>
      <c r="S40" s="298"/>
      <c r="T40" s="298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61"/>
      <c r="L41" s="261"/>
      <c r="M41" s="261"/>
      <c r="N41" s="261"/>
      <c r="O41" s="261"/>
      <c r="P41" s="261"/>
      <c r="Q41" s="261"/>
      <c r="R41" s="261"/>
      <c r="S41" s="261"/>
      <c r="T41" s="261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61"/>
      <c r="L42" s="261"/>
      <c r="M42" s="261"/>
      <c r="N42" s="261"/>
      <c r="O42" s="261"/>
      <c r="P42" s="261"/>
      <c r="Q42" s="261"/>
      <c r="R42" s="261"/>
      <c r="S42" s="261"/>
      <c r="T42" s="261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4.25" hidden="false" customHeight="true" outlineLevel="0" collapsed="false">
      <c r="K55" s="261"/>
      <c r="L55" s="261"/>
      <c r="M55" s="261"/>
      <c r="N55" s="261"/>
      <c r="O55" s="261"/>
      <c r="P55" s="261"/>
      <c r="Q55" s="261"/>
      <c r="R55" s="261"/>
      <c r="S55" s="261"/>
      <c r="T55" s="261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261"/>
      <c r="V63" s="261"/>
      <c r="W63" s="261"/>
      <c r="X63" s="261"/>
      <c r="Y63" s="261"/>
      <c r="Z63" s="261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261"/>
      <c r="V64" s="261"/>
      <c r="W64" s="261"/>
      <c r="X64" s="261"/>
      <c r="Y64" s="261"/>
      <c r="Z64" s="261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261"/>
      <c r="V66" s="261"/>
      <c r="W66" s="261"/>
      <c r="X66" s="261"/>
      <c r="Y66" s="261"/>
      <c r="Z66" s="261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65"/>
      <c r="L71" s="300"/>
      <c r="M71" s="30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66"/>
      <c r="L72" s="310"/>
      <c r="M72" s="310"/>
      <c r="N72" s="261"/>
      <c r="O72" s="261"/>
      <c r="P72" s="261"/>
      <c r="Q72" s="261"/>
      <c r="R72" s="261"/>
      <c r="S72" s="261"/>
      <c r="T72" s="261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367"/>
      <c r="L73" s="367"/>
      <c r="M73" s="261"/>
      <c r="N73" s="261"/>
      <c r="O73" s="261"/>
      <c r="P73" s="261"/>
      <c r="Q73" s="261"/>
      <c r="R73" s="261"/>
      <c r="S73" s="261"/>
      <c r="T73" s="261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16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61"/>
      <c r="L75" s="261"/>
      <c r="M75" s="261"/>
      <c r="N75" s="261"/>
      <c r="O75" s="261"/>
      <c r="P75" s="261"/>
      <c r="Q75" s="261"/>
      <c r="R75" s="261"/>
      <c r="S75" s="261"/>
      <c r="T75" s="261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295"/>
      <c r="L76" s="295"/>
      <c r="M76" s="295"/>
      <c r="N76" s="295"/>
      <c r="O76" s="295"/>
      <c r="P76" s="295"/>
      <c r="Q76" s="295"/>
      <c r="R76" s="295"/>
      <c r="S76" s="295"/>
      <c r="T76" s="29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61"/>
      <c r="L77" s="261"/>
      <c r="M77" s="261"/>
      <c r="N77" s="261"/>
      <c r="O77" s="261"/>
      <c r="P77" s="261"/>
      <c r="Q77" s="261"/>
      <c r="R77" s="261"/>
      <c r="S77" s="261"/>
      <c r="T77" s="261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296"/>
      <c r="L78" s="296"/>
      <c r="M78" s="296"/>
      <c r="N78" s="296"/>
      <c r="O78" s="296"/>
      <c r="P78" s="296"/>
      <c r="Q78" s="296"/>
      <c r="R78" s="296"/>
      <c r="S78" s="296"/>
      <c r="T78" s="296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61"/>
      <c r="L80" s="261"/>
      <c r="M80" s="261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61"/>
      <c r="L81" s="261"/>
      <c r="M81" s="319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61"/>
      <c r="L82" s="261"/>
      <c r="M82" s="261"/>
      <c r="N82" s="261"/>
      <c r="O82" s="261"/>
      <c r="P82" s="261"/>
      <c r="Q82" s="261"/>
      <c r="R82" s="261"/>
      <c r="S82" s="261"/>
      <c r="T82" s="261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296"/>
      <c r="L83" s="296"/>
      <c r="M83" s="296"/>
      <c r="N83" s="296"/>
      <c r="O83" s="296"/>
      <c r="P83" s="296"/>
      <c r="Q83" s="296"/>
      <c r="R83" s="296"/>
      <c r="S83" s="296"/>
      <c r="T83" s="296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60"/>
      <c r="L84" s="260"/>
      <c r="M84" s="260"/>
      <c r="N84" s="260"/>
      <c r="O84" s="260"/>
      <c r="P84" s="296"/>
      <c r="Q84" s="296"/>
      <c r="R84" s="296"/>
      <c r="S84" s="296"/>
      <c r="T84" s="296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296"/>
      <c r="L85" s="296"/>
      <c r="M85" s="296"/>
      <c r="N85" s="296"/>
      <c r="O85" s="296"/>
      <c r="P85" s="296"/>
      <c r="Q85" s="296"/>
      <c r="R85" s="296"/>
      <c r="S85" s="296"/>
      <c r="T85" s="296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296"/>
      <c r="L86" s="296"/>
      <c r="M86" s="296"/>
      <c r="N86" s="296"/>
      <c r="O86" s="296"/>
      <c r="P86" s="296"/>
      <c r="Q86" s="296"/>
      <c r="R86" s="296"/>
      <c r="S86" s="296"/>
      <c r="T86" s="296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368"/>
      <c r="L87" s="368"/>
      <c r="M87" s="368"/>
      <c r="N87" s="368"/>
      <c r="O87" s="368"/>
      <c r="P87" s="368"/>
      <c r="Q87" s="368"/>
      <c r="R87" s="368"/>
      <c r="S87" s="368"/>
      <c r="T87" s="368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296"/>
      <c r="L88" s="296"/>
      <c r="M88" s="296"/>
      <c r="N88" s="296"/>
      <c r="O88" s="296"/>
      <c r="P88" s="296"/>
      <c r="Q88" s="296"/>
      <c r="R88" s="296"/>
      <c r="S88" s="296"/>
      <c r="T88" s="296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61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22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61"/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61"/>
      <c r="L93" s="261"/>
      <c r="M93" s="261"/>
      <c r="N93" s="261"/>
      <c r="O93" s="261"/>
      <c r="P93" s="261"/>
      <c r="Q93" s="261"/>
      <c r="R93" s="261"/>
      <c r="S93" s="261"/>
      <c r="T93" s="261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296"/>
      <c r="L94" s="296"/>
      <c r="M94" s="296"/>
      <c r="N94" s="296"/>
      <c r="O94" s="296"/>
      <c r="P94" s="296"/>
      <c r="Q94" s="296"/>
      <c r="R94" s="296"/>
      <c r="S94" s="296"/>
      <c r="T94" s="296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296"/>
      <c r="L95" s="296"/>
      <c r="M95" s="296"/>
      <c r="N95" s="296"/>
      <c r="O95" s="296"/>
      <c r="P95" s="296"/>
      <c r="Q95" s="296"/>
      <c r="R95" s="296"/>
      <c r="S95" s="296"/>
      <c r="T95" s="296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296"/>
      <c r="L96" s="296"/>
      <c r="M96" s="296"/>
      <c r="N96" s="296"/>
      <c r="O96" s="296"/>
      <c r="P96" s="296"/>
      <c r="Q96" s="296"/>
      <c r="R96" s="296"/>
      <c r="S96" s="296"/>
      <c r="T96" s="296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296"/>
      <c r="L97" s="296"/>
      <c r="M97" s="296"/>
      <c r="N97" s="296"/>
      <c r="O97" s="296"/>
      <c r="P97" s="296"/>
      <c r="Q97" s="296"/>
      <c r="R97" s="296"/>
      <c r="S97" s="296"/>
      <c r="T97" s="296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4.25" hidden="false" customHeight="true" outlineLevel="0" collapsed="false"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16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61"/>
      <c r="L115" s="261"/>
      <c r="M115" s="275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28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86.5617357676164</v>
      </c>
      <c r="J122" s="298"/>
      <c r="K122" s="329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398.708601111445</v>
      </c>
      <c r="J123" s="298"/>
      <c r="K123" s="329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0.025</v>
      </c>
      <c r="I125" s="298" t="n">
        <f aca="false">I127*H125</f>
        <v>131.154145102449</v>
      </c>
      <c r="J125" s="298"/>
      <c r="K125" s="329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0.8825</v>
      </c>
      <c r="I127" s="298" t="n">
        <f aca="false">(I115+I118+I119)/H127</f>
        <v>5246.16580409796</v>
      </c>
      <c r="J127" s="298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1202.37043147463</v>
      </c>
      <c r="J128" s="327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29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1202.37043147463</v>
      </c>
      <c r="J141" s="3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5246.17</v>
      </c>
      <c r="J142" s="354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5246.17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62954.04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6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206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2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49.507</v>
      </c>
      <c r="J37" s="274"/>
      <c r="K37" s="288" t="n">
        <v>2.8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49.507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557.547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4093.30237262333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286.531166083633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306.588347709488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87.1278435221087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401.316127738198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0.02</v>
      </c>
      <c r="I125" s="298" t="n">
        <f aca="false">I127*H125</f>
        <v>105.609507299526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0.8875</v>
      </c>
      <c r="I127" s="298" t="n">
        <f aca="false">(I115+I118+I119)/H127</f>
        <v>5280.47536497629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1187.17299235295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557.547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4093.30237262333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1187.17299235295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27" t="n">
        <f aca="false">ROUND(I141+I140,2)</f>
        <v>5280.48</v>
      </c>
      <c r="J142" s="327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2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10560.96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126731.52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1001"/>
  <sheetViews>
    <sheetView showFormulas="false" showGridLines="true" showRowColHeaders="true" showZeros="true" rightToLeft="false" tabSelected="false" showOutlineSymbols="true" defaultGridColor="true" view="normal" topLeftCell="A64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208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359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85.907</v>
      </c>
      <c r="J37" s="274"/>
      <c r="K37" s="288" t="n">
        <v>3.5</v>
      </c>
      <c r="L37" s="288"/>
      <c r="M37" s="360" t="n">
        <v>2</v>
      </c>
      <c r="N37" s="360"/>
      <c r="O37" s="360" t="n">
        <v>26</v>
      </c>
      <c r="P37" s="360"/>
      <c r="Q37" s="295" t="n">
        <f aca="false">I20*0.06</f>
        <v>96.093</v>
      </c>
      <c r="R37" s="295"/>
      <c r="S37" s="295" t="n">
        <f aca="false">(O37*M37*K37)-Q37</f>
        <v>85.907</v>
      </c>
      <c r="T37" s="29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593.947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4129.70237262333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289.079166083633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309.314707709488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88.904373864241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409.498934162565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161.644316116802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5388.14387056006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1258.44149793673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593.947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4129.70237262333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1258.44149793673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5388.14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5388.14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64657.68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D10485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N6" activeCellId="0" sqref="N6"/>
    </sheetView>
  </sheetViews>
  <sheetFormatPr defaultColWidth="8.6171875" defaultRowHeight="15" customHeight="true" zeroHeight="false" outlineLevelRow="0" outlineLevelCol="0"/>
  <cols>
    <col collapsed="false" customWidth="true" hidden="false" outlineLevel="0" max="1" min="1" style="1" width="8.25"/>
    <col collapsed="false" customWidth="true" hidden="false" outlineLevel="0" max="2" min="2" style="1" width="16.78"/>
    <col collapsed="false" customWidth="true" hidden="false" outlineLevel="0" max="4" min="3" style="1" width="8.25"/>
    <col collapsed="false" customWidth="true" hidden="false" outlineLevel="0" max="5" min="5" style="1" width="11.25"/>
    <col collapsed="false" customWidth="true" hidden="false" outlineLevel="0" max="9" min="6" style="1" width="8.25"/>
    <col collapsed="false" customWidth="true" hidden="false" outlineLevel="0" max="10" min="10" style="1" width="10.75"/>
    <col collapsed="false" customWidth="true" hidden="false" outlineLevel="0" max="11" min="11" style="1" width="10.6"/>
    <col collapsed="false" customWidth="true" hidden="false" outlineLevel="0" max="12" min="12" style="1" width="11.07"/>
    <col collapsed="false" customWidth="true" hidden="false" outlineLevel="0" max="13" min="13" style="1" width="17.73"/>
    <col collapsed="false" customWidth="true" hidden="false" outlineLevel="0" max="17" min="14" style="1" width="8.25"/>
    <col collapsed="false" customWidth="true" hidden="false" outlineLevel="0" max="18" min="18" style="1" width="8.74"/>
    <col collapsed="false" customWidth="true" hidden="false" outlineLevel="0" max="20" min="19" style="1" width="8.25"/>
    <col collapsed="false" customWidth="true" hidden="false" outlineLevel="0" max="21" min="21" style="1" width="11.25"/>
    <col collapsed="false" customWidth="true" hidden="false" outlineLevel="0" max="30" min="22" style="1" width="8.25"/>
    <col collapsed="false" customWidth="true" hidden="false" outlineLevel="0" max="1025" min="31" style="1" width="12.63"/>
  </cols>
  <sheetData>
    <row r="1" customFormat="false" ht="15" hidden="false" customHeight="true" outlineLevel="0" collapsed="false">
      <c r="A1" s="46" t="s">
        <v>75</v>
      </c>
      <c r="B1" s="46"/>
      <c r="C1" s="46"/>
      <c r="D1" s="46"/>
      <c r="E1" s="46"/>
      <c r="F1" s="46"/>
      <c r="G1" s="46"/>
      <c r="H1" s="46"/>
      <c r="I1" s="46"/>
      <c r="J1" s="46"/>
      <c r="K1" s="46" t="s">
        <v>76</v>
      </c>
      <c r="L1" s="46"/>
      <c r="M1" s="46"/>
      <c r="N1" s="46"/>
      <c r="O1" s="46"/>
      <c r="P1" s="46"/>
      <c r="Q1" s="46"/>
      <c r="R1" s="46"/>
      <c r="S1" s="46"/>
      <c r="T1" s="46"/>
      <c r="U1" s="47"/>
    </row>
    <row r="2" customFormat="false" ht="15" hidden="false" customHeight="true" outlineLevel="0" collapsed="false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</row>
    <row r="3" customFormat="false" ht="15" hidden="false" customHeight="true" outlineLevel="0" collapsed="false">
      <c r="A3" s="48" t="s">
        <v>77</v>
      </c>
      <c r="B3" s="48"/>
      <c r="C3" s="48"/>
      <c r="D3" s="48"/>
      <c r="E3" s="48"/>
      <c r="F3" s="48"/>
      <c r="G3" s="48"/>
      <c r="H3" s="48"/>
      <c r="I3" s="48"/>
      <c r="J3" s="48"/>
      <c r="K3" s="48" t="s">
        <v>78</v>
      </c>
      <c r="L3" s="48"/>
      <c r="M3" s="48"/>
      <c r="N3" s="48"/>
      <c r="O3" s="48"/>
      <c r="P3" s="48"/>
      <c r="Q3" s="48"/>
      <c r="R3" s="48"/>
      <c r="S3" s="48"/>
      <c r="T3" s="48"/>
    </row>
    <row r="4" customFormat="false" ht="15" hidden="false" customHeight="true" outlineLevel="0" collapsed="false">
      <c r="A4" s="49" t="s">
        <v>79</v>
      </c>
      <c r="B4" s="49"/>
      <c r="C4" s="49"/>
      <c r="D4" s="49"/>
      <c r="E4" s="49"/>
      <c r="F4" s="49"/>
      <c r="G4" s="49"/>
      <c r="H4" s="49"/>
      <c r="I4" s="49"/>
      <c r="J4" s="49"/>
      <c r="K4" s="49" t="s">
        <v>4</v>
      </c>
      <c r="L4" s="49"/>
      <c r="M4" s="49"/>
      <c r="N4" s="49" t="s">
        <v>80</v>
      </c>
      <c r="O4" s="49"/>
      <c r="P4" s="50" t="s">
        <v>81</v>
      </c>
      <c r="Q4" s="50"/>
      <c r="R4" s="50"/>
      <c r="S4" s="50"/>
      <c r="T4" s="51"/>
    </row>
    <row r="5" customFormat="false" ht="15" hidden="false" customHeight="true" outlineLevel="0" collapsed="false">
      <c r="A5" s="3" t="s">
        <v>82</v>
      </c>
      <c r="B5" s="3"/>
      <c r="C5" s="3" t="s">
        <v>83</v>
      </c>
      <c r="D5" s="3"/>
      <c r="E5" s="52" t="s">
        <v>84</v>
      </c>
      <c r="F5" s="3" t="s">
        <v>3</v>
      </c>
      <c r="G5" s="3" t="s">
        <v>85</v>
      </c>
      <c r="H5" s="3"/>
      <c r="I5" s="3" t="s">
        <v>86</v>
      </c>
      <c r="J5" s="3"/>
      <c r="K5" s="11" t="s">
        <v>87</v>
      </c>
      <c r="L5" s="11"/>
      <c r="M5" s="11"/>
      <c r="N5" s="53" t="n">
        <f aca="false">'#9_Encarregado_Limpeza'!$I$142</f>
        <v>8764.87</v>
      </c>
      <c r="O5" s="53"/>
      <c r="P5" s="54" t="s">
        <v>88</v>
      </c>
      <c r="Q5" s="54"/>
      <c r="R5" s="54"/>
      <c r="S5" s="54"/>
      <c r="T5" s="51"/>
    </row>
    <row r="6" customFormat="false" ht="15" hidden="false" customHeight="true" outlineLevel="0" collapsed="false">
      <c r="A6" s="3"/>
      <c r="B6" s="3"/>
      <c r="C6" s="3"/>
      <c r="D6" s="3"/>
      <c r="E6" s="52"/>
      <c r="F6" s="52"/>
      <c r="G6" s="3"/>
      <c r="H6" s="3"/>
      <c r="I6" s="3"/>
      <c r="J6" s="3"/>
      <c r="K6" s="11" t="s">
        <v>89</v>
      </c>
      <c r="L6" s="11"/>
      <c r="M6" s="11"/>
      <c r="N6" s="55" t="n">
        <f aca="false">'#10_Serv_Limpeza_Gyn_Insalubre '!I142</f>
        <v>6285.54</v>
      </c>
      <c r="O6" s="55"/>
      <c r="P6" s="54" t="s">
        <v>90</v>
      </c>
      <c r="Q6" s="54"/>
      <c r="R6" s="54"/>
      <c r="S6" s="54"/>
    </row>
    <row r="7" customFormat="false" ht="15" hidden="false" customHeight="true" outlineLevel="0" collapsed="false">
      <c r="A7" s="56" t="s">
        <v>91</v>
      </c>
      <c r="B7" s="56"/>
      <c r="C7" s="57" t="n">
        <v>874.97</v>
      </c>
      <c r="D7" s="57"/>
      <c r="E7" s="58" t="n">
        <v>300</v>
      </c>
      <c r="F7" s="59" t="n">
        <f aca="false">C7/E7</f>
        <v>2.91656666666667</v>
      </c>
      <c r="G7" s="60" t="n">
        <f aca="false">S13</f>
        <v>19.54</v>
      </c>
      <c r="H7" s="60"/>
      <c r="I7" s="61" t="n">
        <f aca="false">ROUND(G7*C7,2)</f>
        <v>17096.91</v>
      </c>
      <c r="J7" s="61"/>
      <c r="K7" s="11" t="s">
        <v>92</v>
      </c>
      <c r="L7" s="11"/>
      <c r="M7" s="11"/>
      <c r="N7" s="62" t="n">
        <f aca="false">'#11_Serv_Limpeza_Gyn_Insalubrid'!I142</f>
        <v>5569.36</v>
      </c>
      <c r="O7" s="62"/>
      <c r="P7" s="54" t="s">
        <v>93</v>
      </c>
      <c r="Q7" s="54"/>
      <c r="R7" s="54"/>
      <c r="S7" s="54"/>
    </row>
    <row r="8" customFormat="false" ht="15" hidden="false" customHeight="true" outlineLevel="0" collapsed="false">
      <c r="A8" s="63" t="s">
        <v>94</v>
      </c>
      <c r="B8" s="63"/>
      <c r="C8" s="64"/>
      <c r="D8" s="64"/>
      <c r="E8" s="65" t="n">
        <v>300</v>
      </c>
      <c r="F8" s="59" t="n">
        <f aca="false">C8/E8</f>
        <v>0</v>
      </c>
      <c r="G8" s="66" t="n">
        <f aca="false">S18</f>
        <v>21.93</v>
      </c>
      <c r="H8" s="66"/>
      <c r="I8" s="67" t="n">
        <f aca="false">G8*C8</f>
        <v>0</v>
      </c>
      <c r="J8" s="67"/>
    </row>
    <row r="9" customFormat="false" ht="15" hidden="false" customHeight="true" outlineLevel="0" collapsed="false">
      <c r="A9" s="63" t="s">
        <v>95</v>
      </c>
      <c r="B9" s="63"/>
      <c r="C9" s="64" t="n">
        <v>5604.75</v>
      </c>
      <c r="D9" s="64"/>
      <c r="E9" s="68" t="n">
        <v>1170</v>
      </c>
      <c r="F9" s="59" t="n">
        <f aca="false">C9/E9</f>
        <v>4.79038461538462</v>
      </c>
      <c r="G9" s="66" t="n">
        <f aca="false">S23</f>
        <v>5.01</v>
      </c>
      <c r="H9" s="66"/>
      <c r="I9" s="67" t="n">
        <f aca="false">G9*C9</f>
        <v>28079.7975</v>
      </c>
      <c r="J9" s="67"/>
      <c r="K9" s="49" t="s">
        <v>79</v>
      </c>
      <c r="L9" s="49"/>
      <c r="M9" s="49"/>
      <c r="N9" s="49"/>
      <c r="O9" s="49"/>
      <c r="P9" s="49"/>
      <c r="Q9" s="49"/>
      <c r="R9" s="49"/>
      <c r="S9" s="49"/>
      <c r="T9" s="49"/>
    </row>
    <row r="10" customFormat="false" ht="15" hidden="false" customHeight="true" outlineLevel="0" collapsed="false">
      <c r="A10" s="63" t="s">
        <v>96</v>
      </c>
      <c r="B10" s="63"/>
      <c r="C10" s="64" t="n">
        <v>9326.31</v>
      </c>
      <c r="D10" s="64"/>
      <c r="E10" s="65" t="n">
        <v>1200</v>
      </c>
      <c r="F10" s="59" t="n">
        <f aca="false">C10/E10</f>
        <v>7.771925</v>
      </c>
      <c r="G10" s="66" t="n">
        <f aca="false">S28</f>
        <v>4.88</v>
      </c>
      <c r="H10" s="66"/>
      <c r="I10" s="67" t="n">
        <f aca="false">G10*C10</f>
        <v>45512.3928</v>
      </c>
      <c r="J10" s="67"/>
      <c r="K10" s="4" t="s">
        <v>82</v>
      </c>
      <c r="L10" s="4"/>
      <c r="M10" s="4" t="s">
        <v>4</v>
      </c>
      <c r="N10" s="4"/>
      <c r="O10" s="4" t="s">
        <v>97</v>
      </c>
      <c r="P10" s="4"/>
      <c r="Q10" s="4" t="s">
        <v>80</v>
      </c>
      <c r="R10" s="4"/>
      <c r="S10" s="4" t="s">
        <v>98</v>
      </c>
      <c r="T10" s="4"/>
    </row>
    <row r="11" customFormat="false" ht="15" hidden="false" customHeight="true" outlineLevel="0" collapsed="false">
      <c r="A11" s="63" t="s">
        <v>99</v>
      </c>
      <c r="B11" s="63"/>
      <c r="C11" s="64" t="n">
        <v>338.57</v>
      </c>
      <c r="D11" s="64"/>
      <c r="E11" s="65" t="n">
        <v>1200</v>
      </c>
      <c r="F11" s="59" t="n">
        <f aca="false">C11/E11</f>
        <v>0.282141666666667</v>
      </c>
      <c r="G11" s="66" t="n">
        <f aca="false">S33</f>
        <v>4.88</v>
      </c>
      <c r="H11" s="66"/>
      <c r="I11" s="67" t="n">
        <f aca="false">G11*C11</f>
        <v>1652.2216</v>
      </c>
      <c r="J11" s="67"/>
      <c r="K11" s="69" t="str">
        <f aca="false">A7</f>
        <v>Banheiro Insalubre 20%</v>
      </c>
      <c r="L11" s="69"/>
      <c r="M11" s="70" t="s">
        <v>87</v>
      </c>
      <c r="N11" s="70"/>
      <c r="O11" s="70" t="n">
        <f aca="false">1/(30*E7)</f>
        <v>0.000111111111111111</v>
      </c>
      <c r="P11" s="70"/>
      <c r="Q11" s="71" t="n">
        <f aca="false">$N$5</f>
        <v>8764.87</v>
      </c>
      <c r="R11" s="71"/>
      <c r="S11" s="61" t="n">
        <f aca="false">Q11*O11</f>
        <v>0.973874444444444</v>
      </c>
      <c r="T11" s="61"/>
    </row>
    <row r="12" customFormat="false" ht="15" hidden="false" customHeight="true" outlineLevel="0" collapsed="false">
      <c r="A12" s="63" t="s">
        <v>100</v>
      </c>
      <c r="B12" s="63"/>
      <c r="C12" s="64" t="n">
        <v>1178.99</v>
      </c>
      <c r="D12" s="64"/>
      <c r="E12" s="68" t="n">
        <v>100000</v>
      </c>
      <c r="F12" s="59" t="n">
        <f aca="false">C12/E12</f>
        <v>0.0117899</v>
      </c>
      <c r="G12" s="66" t="n">
        <f aca="false">S38</f>
        <v>0.06</v>
      </c>
      <c r="H12" s="66"/>
      <c r="I12" s="67" t="n">
        <f aca="false">G12*C12</f>
        <v>70.7394</v>
      </c>
      <c r="J12" s="67"/>
      <c r="K12" s="69"/>
      <c r="L12" s="69"/>
      <c r="M12" s="72" t="s">
        <v>101</v>
      </c>
      <c r="N12" s="72"/>
      <c r="O12" s="72" t="n">
        <f aca="false">1/E7</f>
        <v>0.00333333333333333</v>
      </c>
      <c r="P12" s="72"/>
      <c r="Q12" s="73" t="n">
        <f aca="false">$N$7</f>
        <v>5569.36</v>
      </c>
      <c r="R12" s="73"/>
      <c r="S12" s="74" t="n">
        <f aca="false">Q12*O12</f>
        <v>18.5645333333333</v>
      </c>
      <c r="T12" s="74"/>
    </row>
    <row r="13" customFormat="false" ht="15" hidden="false" customHeight="true" outlineLevel="0" collapsed="false">
      <c r="A13" s="63" t="s">
        <v>102</v>
      </c>
      <c r="B13" s="63"/>
      <c r="C13" s="64" t="n">
        <v>552.38</v>
      </c>
      <c r="D13" s="64"/>
      <c r="E13" s="65" t="n">
        <f aca="false">E10</f>
        <v>1200</v>
      </c>
      <c r="F13" s="59" t="n">
        <f aca="false">C13/E13</f>
        <v>0.460316666666667</v>
      </c>
      <c r="G13" s="66" t="n">
        <f aca="false">S43</f>
        <v>4.88</v>
      </c>
      <c r="H13" s="66"/>
      <c r="I13" s="67" t="n">
        <f aca="false">G13*C13</f>
        <v>2695.6144</v>
      </c>
      <c r="J13" s="67"/>
      <c r="K13" s="14" t="s">
        <v>103</v>
      </c>
      <c r="L13" s="14"/>
      <c r="M13" s="14"/>
      <c r="N13" s="14"/>
      <c r="O13" s="14"/>
      <c r="P13" s="14"/>
      <c r="Q13" s="14"/>
      <c r="R13" s="14"/>
      <c r="S13" s="16" t="n">
        <f aca="false">ROUND(SUM(S11:T12),2)</f>
        <v>19.54</v>
      </c>
      <c r="T13" s="16"/>
    </row>
    <row r="14" customFormat="false" ht="15" hidden="false" customHeight="true" outlineLevel="0" collapsed="false">
      <c r="A14" s="63" t="s">
        <v>104</v>
      </c>
      <c r="B14" s="63"/>
      <c r="C14" s="64" t="n">
        <v>2118.89</v>
      </c>
      <c r="D14" s="64"/>
      <c r="E14" s="65" t="n">
        <v>6000</v>
      </c>
      <c r="F14" s="59" t="n">
        <f aca="false">C14/E14</f>
        <v>0.353148333333333</v>
      </c>
      <c r="G14" s="66" t="n">
        <f aca="false">S48</f>
        <v>0.98</v>
      </c>
      <c r="H14" s="66"/>
      <c r="I14" s="67" t="n">
        <f aca="false">G14*C14</f>
        <v>2076.5122</v>
      </c>
      <c r="J14" s="67"/>
      <c r="L14" s="75"/>
      <c r="M14" s="75"/>
      <c r="N14" s="75"/>
      <c r="O14" s="75"/>
      <c r="P14" s="75"/>
      <c r="Q14" s="75"/>
      <c r="R14" s="75"/>
      <c r="S14" s="75"/>
      <c r="T14" s="75"/>
    </row>
    <row r="15" customFormat="false" ht="15" hidden="false" customHeight="true" outlineLevel="0" collapsed="false">
      <c r="A15" s="63" t="s">
        <v>105</v>
      </c>
      <c r="B15" s="63"/>
      <c r="C15" s="64" t="n">
        <v>1841.47</v>
      </c>
      <c r="D15" s="64"/>
      <c r="E15" s="65" t="n">
        <v>900</v>
      </c>
      <c r="F15" s="59" t="n">
        <f aca="false">C15/E15</f>
        <v>2.04607777777778</v>
      </c>
      <c r="G15" s="66" t="n">
        <f aca="false">S53</f>
        <v>6.51</v>
      </c>
      <c r="H15" s="66"/>
      <c r="I15" s="67" t="n">
        <f aca="false">G15*C15</f>
        <v>11987.9697</v>
      </c>
      <c r="J15" s="67"/>
      <c r="K15" s="4" t="s">
        <v>82</v>
      </c>
      <c r="L15" s="4"/>
      <c r="M15" s="4" t="s">
        <v>4</v>
      </c>
      <c r="N15" s="4"/>
      <c r="O15" s="4" t="s">
        <v>97</v>
      </c>
      <c r="P15" s="4"/>
      <c r="Q15" s="4" t="s">
        <v>80</v>
      </c>
      <c r="R15" s="4"/>
      <c r="S15" s="4" t="s">
        <v>98</v>
      </c>
      <c r="T15" s="4"/>
    </row>
    <row r="16" customFormat="false" ht="15" hidden="false" customHeight="true" outlineLevel="0" collapsed="false">
      <c r="A16" s="63" t="s">
        <v>106</v>
      </c>
      <c r="B16" s="63"/>
      <c r="C16" s="64" t="n">
        <v>375.5</v>
      </c>
      <c r="D16" s="64"/>
      <c r="E16" s="68" t="n">
        <v>1800</v>
      </c>
      <c r="F16" s="59" t="n">
        <f aca="false">C16/E16</f>
        <v>0.208611111111111</v>
      </c>
      <c r="G16" s="66" t="n">
        <f aca="false">S58</f>
        <v>3.26</v>
      </c>
      <c r="H16" s="66"/>
      <c r="I16" s="67" t="n">
        <f aca="false">G16*C16</f>
        <v>1224.13</v>
      </c>
      <c r="J16" s="67"/>
      <c r="K16" s="69" t="str">
        <f aca="false">A8</f>
        <v>Banheiro Insalubre 40%</v>
      </c>
      <c r="L16" s="69"/>
      <c r="M16" s="70" t="s">
        <v>87</v>
      </c>
      <c r="N16" s="70"/>
      <c r="O16" s="70" t="n">
        <f aca="false">1/(30*E8)</f>
        <v>0.000111111111111111</v>
      </c>
      <c r="P16" s="70"/>
      <c r="Q16" s="71" t="n">
        <f aca="false">$N$5</f>
        <v>8764.87</v>
      </c>
      <c r="R16" s="71"/>
      <c r="S16" s="61" t="n">
        <f aca="false">Q16*O16</f>
        <v>0.973874444444444</v>
      </c>
      <c r="T16" s="61"/>
    </row>
    <row r="17" customFormat="false" ht="15" hidden="false" customHeight="true" outlineLevel="0" collapsed="false">
      <c r="A17" s="76" t="s">
        <v>107</v>
      </c>
      <c r="B17" s="76"/>
      <c r="C17" s="77" t="n">
        <v>4429.69</v>
      </c>
      <c r="D17" s="77"/>
      <c r="E17" s="78" t="n">
        <v>2700</v>
      </c>
      <c r="F17" s="59" t="n">
        <f aca="false">C17/E17</f>
        <v>1.64062592592593</v>
      </c>
      <c r="G17" s="79" t="n">
        <f aca="false">S63</f>
        <v>2.17</v>
      </c>
      <c r="H17" s="79"/>
      <c r="I17" s="74" t="n">
        <f aca="false">G17*C17</f>
        <v>9612.4273</v>
      </c>
      <c r="J17" s="74"/>
      <c r="K17" s="69"/>
      <c r="L17" s="69"/>
      <c r="M17" s="72" t="s">
        <v>101</v>
      </c>
      <c r="N17" s="72"/>
      <c r="O17" s="72" t="n">
        <f aca="false">1/E8</f>
        <v>0.00333333333333333</v>
      </c>
      <c r="P17" s="72"/>
      <c r="Q17" s="80" t="n">
        <f aca="false">$N$6</f>
        <v>6285.54</v>
      </c>
      <c r="R17" s="80"/>
      <c r="S17" s="74" t="n">
        <f aca="false">Q17*O17</f>
        <v>20.9518</v>
      </c>
      <c r="T17" s="74"/>
    </row>
    <row r="18" customFormat="false" ht="15" hidden="false" customHeight="true" outlineLevel="0" collapsed="false">
      <c r="A18" s="14" t="s">
        <v>103</v>
      </c>
      <c r="B18" s="14"/>
      <c r="C18" s="81" t="n">
        <f aca="false">SUM(C7:D17)</f>
        <v>26641.52</v>
      </c>
      <c r="D18" s="81"/>
      <c r="E18" s="82"/>
      <c r="F18" s="83" t="n">
        <f aca="false">SUM(F7:F17)</f>
        <v>20.4815876635328</v>
      </c>
      <c r="G18" s="28"/>
      <c r="H18" s="28"/>
      <c r="I18" s="16" t="n">
        <f aca="false">SUM(I7:J17)</f>
        <v>120008.7149</v>
      </c>
      <c r="J18" s="16"/>
      <c r="K18" s="14" t="s">
        <v>103</v>
      </c>
      <c r="L18" s="14"/>
      <c r="M18" s="14"/>
      <c r="N18" s="14"/>
      <c r="O18" s="14"/>
      <c r="P18" s="14"/>
      <c r="Q18" s="14"/>
      <c r="R18" s="14"/>
      <c r="S18" s="16" t="n">
        <f aca="false">ROUND(SUM(S16:T17),2)</f>
        <v>21.93</v>
      </c>
      <c r="T18" s="16"/>
    </row>
    <row r="19" customFormat="false" ht="15" hidden="false" customHeight="true" outlineLevel="0" collapsed="false">
      <c r="A19" s="14" t="s">
        <v>11</v>
      </c>
      <c r="B19" s="14"/>
      <c r="C19" s="14"/>
      <c r="D19" s="14"/>
      <c r="E19" s="14"/>
      <c r="F19" s="14"/>
      <c r="G19" s="14"/>
      <c r="H19" s="14"/>
      <c r="I19" s="16" t="n">
        <f aca="false">I18*12</f>
        <v>1440104.5788</v>
      </c>
      <c r="J19" s="16"/>
    </row>
    <row r="20" customFormat="false" ht="15" hidden="false" customHeight="true" outlineLevel="0" collapsed="false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4" t="s">
        <v>82</v>
      </c>
      <c r="L20" s="4"/>
      <c r="M20" s="4" t="s">
        <v>4</v>
      </c>
      <c r="N20" s="4"/>
      <c r="O20" s="4" t="s">
        <v>97</v>
      </c>
      <c r="P20" s="4"/>
      <c r="Q20" s="4" t="s">
        <v>80</v>
      </c>
      <c r="R20" s="4"/>
      <c r="S20" s="4" t="s">
        <v>98</v>
      </c>
      <c r="T20" s="4"/>
    </row>
    <row r="21" customFormat="false" ht="15" hidden="false" customHeight="true" outlineLevel="0" collapsed="false">
      <c r="A21" s="85" t="s">
        <v>108</v>
      </c>
      <c r="B21" s="85"/>
      <c r="C21" s="85"/>
      <c r="D21" s="85"/>
      <c r="E21" s="85"/>
      <c r="F21" s="85"/>
      <c r="G21" s="85"/>
      <c r="H21" s="85"/>
      <c r="I21" s="85"/>
      <c r="J21" s="85"/>
      <c r="K21" s="69" t="str">
        <f aca="false">A9</f>
        <v>Área Livre</v>
      </c>
      <c r="L21" s="69"/>
      <c r="M21" s="70" t="s">
        <v>87</v>
      </c>
      <c r="N21" s="70"/>
      <c r="O21" s="86" t="n">
        <f aca="false">1/(30*E9)</f>
        <v>2.84900284900285E-005</v>
      </c>
      <c r="P21" s="86"/>
      <c r="Q21" s="71" t="n">
        <f aca="false">$N$5</f>
        <v>8764.87</v>
      </c>
      <c r="R21" s="71"/>
      <c r="S21" s="61" t="n">
        <f aca="false">Q21*O21</f>
        <v>0.249711396011396</v>
      </c>
      <c r="T21" s="61"/>
    </row>
    <row r="22" customFormat="false" ht="15" hidden="false" customHeight="true" outlineLevel="0" collapsed="false">
      <c r="A22" s="3" t="s">
        <v>82</v>
      </c>
      <c r="B22" s="3"/>
      <c r="C22" s="3" t="s">
        <v>83</v>
      </c>
      <c r="D22" s="3"/>
      <c r="E22" s="52" t="s">
        <v>84</v>
      </c>
      <c r="F22" s="3" t="s">
        <v>3</v>
      </c>
      <c r="G22" s="3" t="s">
        <v>85</v>
      </c>
      <c r="H22" s="3"/>
      <c r="I22" s="3" t="s">
        <v>86</v>
      </c>
      <c r="J22" s="3"/>
      <c r="K22" s="69"/>
      <c r="L22" s="69"/>
      <c r="M22" s="72" t="s">
        <v>101</v>
      </c>
      <c r="N22" s="72"/>
      <c r="O22" s="87" t="n">
        <f aca="false">1/E9</f>
        <v>0.000854700854700855</v>
      </c>
      <c r="P22" s="87"/>
      <c r="Q22" s="73" t="n">
        <f aca="false">$N$7</f>
        <v>5569.36</v>
      </c>
      <c r="R22" s="73"/>
      <c r="S22" s="74" t="n">
        <f aca="false">Q22*O22</f>
        <v>4.76013675213675</v>
      </c>
      <c r="T22" s="74"/>
    </row>
    <row r="23" customFormat="false" ht="15" hidden="false" customHeight="true" outlineLevel="0" collapsed="false">
      <c r="A23" s="3"/>
      <c r="B23" s="3"/>
      <c r="C23" s="3"/>
      <c r="D23" s="3"/>
      <c r="E23" s="52"/>
      <c r="F23" s="52"/>
      <c r="G23" s="3"/>
      <c r="H23" s="3"/>
      <c r="I23" s="3"/>
      <c r="J23" s="3"/>
      <c r="K23" s="14" t="s">
        <v>103</v>
      </c>
      <c r="L23" s="14"/>
      <c r="M23" s="14"/>
      <c r="N23" s="14"/>
      <c r="O23" s="14"/>
      <c r="P23" s="14"/>
      <c r="Q23" s="14"/>
      <c r="R23" s="14"/>
      <c r="S23" s="16" t="n">
        <f aca="false">ROUND(SUM(S21:T22),2)</f>
        <v>5.01</v>
      </c>
      <c r="T23" s="16"/>
    </row>
    <row r="24" customFormat="false" ht="15" hidden="false" customHeight="true" outlineLevel="0" collapsed="false">
      <c r="A24" s="56" t="s">
        <v>109</v>
      </c>
      <c r="B24" s="56"/>
      <c r="C24" s="57" t="n">
        <v>0</v>
      </c>
      <c r="D24" s="57"/>
      <c r="E24" s="58" t="n">
        <v>300</v>
      </c>
      <c r="F24" s="88" t="n">
        <f aca="false">C24/E24</f>
        <v>0</v>
      </c>
      <c r="G24" s="60" t="n">
        <f aca="false">S69</f>
        <v>21.93</v>
      </c>
      <c r="H24" s="60"/>
      <c r="I24" s="61" t="n">
        <f aca="false">G24*C24</f>
        <v>0</v>
      </c>
      <c r="J24" s="61"/>
    </row>
    <row r="25" customFormat="false" ht="15" hidden="false" customHeight="true" outlineLevel="0" collapsed="false">
      <c r="A25" s="63" t="s">
        <v>96</v>
      </c>
      <c r="B25" s="63"/>
      <c r="C25" s="64" t="n">
        <v>882.44</v>
      </c>
      <c r="D25" s="64"/>
      <c r="E25" s="65" t="n">
        <f aca="false">E10</f>
        <v>1200</v>
      </c>
      <c r="F25" s="89" t="n">
        <f aca="false">C25/E25</f>
        <v>0.735366666666667</v>
      </c>
      <c r="G25" s="66" t="n">
        <f aca="false">S74</f>
        <v>4.88</v>
      </c>
      <c r="H25" s="66"/>
      <c r="I25" s="67" t="n">
        <f aca="false">G25*C25</f>
        <v>4306.3072</v>
      </c>
      <c r="J25" s="67"/>
      <c r="K25" s="4" t="s">
        <v>82</v>
      </c>
      <c r="L25" s="4"/>
      <c r="M25" s="4" t="s">
        <v>4</v>
      </c>
      <c r="N25" s="4"/>
      <c r="O25" s="4" t="s">
        <v>97</v>
      </c>
      <c r="P25" s="4"/>
      <c r="Q25" s="4" t="s">
        <v>80</v>
      </c>
      <c r="R25" s="4"/>
      <c r="S25" s="4" t="s">
        <v>98</v>
      </c>
      <c r="T25" s="4"/>
    </row>
    <row r="26" customFormat="false" ht="15" hidden="false" customHeight="true" outlineLevel="0" collapsed="false">
      <c r="A26" s="63" t="s">
        <v>102</v>
      </c>
      <c r="B26" s="63"/>
      <c r="C26" s="64" t="n">
        <v>11.03</v>
      </c>
      <c r="D26" s="64"/>
      <c r="E26" s="65" t="n">
        <f aca="false">E25</f>
        <v>1200</v>
      </c>
      <c r="F26" s="89" t="n">
        <f aca="false">C26/E26</f>
        <v>0.00919166666666666</v>
      </c>
      <c r="G26" s="66" t="n">
        <f aca="false">S79</f>
        <v>4.88</v>
      </c>
      <c r="H26" s="66"/>
      <c r="I26" s="67" t="n">
        <f aca="false">G26*C26</f>
        <v>53.8264</v>
      </c>
      <c r="J26" s="67"/>
      <c r="K26" s="69" t="str">
        <f aca="false">A10</f>
        <v>Piso Frio</v>
      </c>
      <c r="L26" s="69"/>
      <c r="M26" s="70" t="s">
        <v>87</v>
      </c>
      <c r="N26" s="70"/>
      <c r="O26" s="86" t="n">
        <f aca="false">1/(30*E10)</f>
        <v>2.77777777777778E-005</v>
      </c>
      <c r="P26" s="86"/>
      <c r="Q26" s="71" t="n">
        <f aca="false">$N$5</f>
        <v>8764.87</v>
      </c>
      <c r="R26" s="71"/>
      <c r="S26" s="61" t="n">
        <f aca="false">Q26*O26</f>
        <v>0.243468611111111</v>
      </c>
      <c r="T26" s="61"/>
    </row>
    <row r="27" customFormat="false" ht="15" hidden="false" customHeight="true" outlineLevel="0" collapsed="false">
      <c r="A27" s="63" t="s">
        <v>95</v>
      </c>
      <c r="B27" s="63"/>
      <c r="C27" s="64" t="n">
        <v>67.88</v>
      </c>
      <c r="D27" s="64"/>
      <c r="E27" s="68" t="n">
        <f aca="false">E9</f>
        <v>1170</v>
      </c>
      <c r="F27" s="89" t="n">
        <f aca="false">C27/E27</f>
        <v>0.058017094017094</v>
      </c>
      <c r="G27" s="66" t="n">
        <f aca="false">S84</f>
        <v>5.01</v>
      </c>
      <c r="H27" s="66"/>
      <c r="I27" s="67" t="n">
        <f aca="false">G27*C27</f>
        <v>340.0788</v>
      </c>
      <c r="J27" s="67"/>
      <c r="K27" s="69"/>
      <c r="L27" s="69"/>
      <c r="M27" s="72" t="s">
        <v>101</v>
      </c>
      <c r="N27" s="72"/>
      <c r="O27" s="87" t="n">
        <f aca="false">1/E10</f>
        <v>0.000833333333333333</v>
      </c>
      <c r="P27" s="87"/>
      <c r="Q27" s="73" t="n">
        <f aca="false">$N$7</f>
        <v>5569.36</v>
      </c>
      <c r="R27" s="73"/>
      <c r="S27" s="74" t="n">
        <f aca="false">Q27*O27</f>
        <v>4.64113333333333</v>
      </c>
      <c r="T27" s="74"/>
    </row>
    <row r="28" customFormat="false" ht="15" hidden="false" customHeight="true" outlineLevel="0" collapsed="false">
      <c r="A28" s="56" t="s">
        <v>91</v>
      </c>
      <c r="B28" s="56"/>
      <c r="C28" s="64" t="n">
        <v>40.96</v>
      </c>
      <c r="D28" s="64"/>
      <c r="E28" s="65" t="n">
        <f aca="false">E8</f>
        <v>300</v>
      </c>
      <c r="F28" s="89" t="n">
        <f aca="false">C28/E28</f>
        <v>0.136533333333333</v>
      </c>
      <c r="G28" s="66" t="n">
        <f aca="false">S90</f>
        <v>19.54</v>
      </c>
      <c r="H28" s="66"/>
      <c r="I28" s="67" t="n">
        <f aca="false">G28*C28</f>
        <v>800.3584</v>
      </c>
      <c r="J28" s="67"/>
      <c r="K28" s="14" t="s">
        <v>103</v>
      </c>
      <c r="L28" s="14"/>
      <c r="M28" s="14"/>
      <c r="N28" s="14"/>
      <c r="O28" s="14"/>
      <c r="P28" s="14"/>
      <c r="Q28" s="14"/>
      <c r="R28" s="14"/>
      <c r="S28" s="16" t="n">
        <f aca="false">ROUND(SUM(S26:T27),2)</f>
        <v>4.88</v>
      </c>
      <c r="T28" s="16"/>
    </row>
    <row r="29" customFormat="false" ht="15" hidden="false" customHeight="true" outlineLevel="0" collapsed="false">
      <c r="A29" s="63" t="s">
        <v>94</v>
      </c>
      <c r="B29" s="63"/>
      <c r="C29" s="64" t="n">
        <v>0</v>
      </c>
      <c r="D29" s="64"/>
      <c r="E29" s="65" t="n">
        <f aca="false">E28</f>
        <v>300</v>
      </c>
      <c r="F29" s="90" t="n">
        <f aca="false">C29/E29</f>
        <v>0</v>
      </c>
      <c r="G29" s="66" t="n">
        <f aca="false">S95</f>
        <v>21.93</v>
      </c>
      <c r="H29" s="66"/>
      <c r="I29" s="67" t="n">
        <f aca="false">G29*C29</f>
        <v>0</v>
      </c>
      <c r="J29" s="67"/>
    </row>
    <row r="30" customFormat="false" ht="15.75" hidden="false" customHeight="true" outlineLevel="0" collapsed="false">
      <c r="A30" s="63" t="s">
        <v>104</v>
      </c>
      <c r="B30" s="63"/>
      <c r="C30" s="64" t="n">
        <v>0</v>
      </c>
      <c r="D30" s="64"/>
      <c r="E30" s="68" t="n">
        <f aca="false">E14</f>
        <v>6000</v>
      </c>
      <c r="F30" s="89" t="n">
        <f aca="false">C30/E30</f>
        <v>0</v>
      </c>
      <c r="G30" s="66" t="n">
        <f aca="false">S100</f>
        <v>0.98</v>
      </c>
      <c r="H30" s="66"/>
      <c r="I30" s="67" t="n">
        <f aca="false">G30*C30</f>
        <v>0</v>
      </c>
      <c r="J30" s="67"/>
      <c r="K30" s="4" t="s">
        <v>82</v>
      </c>
      <c r="L30" s="4"/>
      <c r="M30" s="4" t="s">
        <v>4</v>
      </c>
      <c r="N30" s="4"/>
      <c r="O30" s="4" t="s">
        <v>97</v>
      </c>
      <c r="P30" s="4"/>
      <c r="Q30" s="4" t="s">
        <v>80</v>
      </c>
      <c r="R30" s="4"/>
      <c r="S30" s="4" t="s">
        <v>98</v>
      </c>
      <c r="T30" s="4"/>
    </row>
    <row r="31" customFormat="false" ht="15" hidden="false" customHeight="true" outlineLevel="0" collapsed="false">
      <c r="A31" s="63" t="s">
        <v>106</v>
      </c>
      <c r="B31" s="63"/>
      <c r="C31" s="64" t="n">
        <v>0</v>
      </c>
      <c r="D31" s="64"/>
      <c r="E31" s="68" t="n">
        <f aca="false">E16</f>
        <v>1800</v>
      </c>
      <c r="F31" s="89" t="n">
        <f aca="false">C31/E31</f>
        <v>0</v>
      </c>
      <c r="G31" s="66" t="n">
        <f aca="false">S105</f>
        <v>3.26</v>
      </c>
      <c r="H31" s="66"/>
      <c r="I31" s="67" t="n">
        <f aca="false">G31*C31</f>
        <v>0</v>
      </c>
      <c r="J31" s="67"/>
      <c r="K31" s="69" t="str">
        <f aca="false">A11</f>
        <v>Sala Treinamento</v>
      </c>
      <c r="L31" s="69"/>
      <c r="M31" s="70" t="s">
        <v>87</v>
      </c>
      <c r="N31" s="70"/>
      <c r="O31" s="86" t="n">
        <f aca="false">1/(30*E11)</f>
        <v>2.77777777777778E-005</v>
      </c>
      <c r="P31" s="86"/>
      <c r="Q31" s="71" t="n">
        <f aca="false">$N$5</f>
        <v>8764.87</v>
      </c>
      <c r="R31" s="71"/>
      <c r="S31" s="61" t="n">
        <f aca="false">Q31*O31</f>
        <v>0.243468611111111</v>
      </c>
      <c r="T31" s="61"/>
    </row>
    <row r="32" customFormat="false" ht="15.75" hidden="false" customHeight="true" outlineLevel="0" collapsed="false">
      <c r="A32" s="76" t="s">
        <v>110</v>
      </c>
      <c r="B32" s="76"/>
      <c r="C32" s="77" t="n">
        <v>0</v>
      </c>
      <c r="D32" s="77"/>
      <c r="E32" s="91" t="n">
        <f aca="false">E15</f>
        <v>900</v>
      </c>
      <c r="F32" s="92" t="n">
        <f aca="false">C32/E32</f>
        <v>0</v>
      </c>
      <c r="G32" s="79" t="n">
        <f aca="false">S110</f>
        <v>6.51</v>
      </c>
      <c r="H32" s="79"/>
      <c r="I32" s="74" t="n">
        <f aca="false">G32*C32</f>
        <v>0</v>
      </c>
      <c r="J32" s="74"/>
      <c r="K32" s="69"/>
      <c r="L32" s="69"/>
      <c r="M32" s="72" t="s">
        <v>101</v>
      </c>
      <c r="N32" s="72"/>
      <c r="O32" s="87" t="n">
        <f aca="false">1/E11</f>
        <v>0.000833333333333333</v>
      </c>
      <c r="P32" s="87"/>
      <c r="Q32" s="73" t="n">
        <f aca="false">$N$7</f>
        <v>5569.36</v>
      </c>
      <c r="R32" s="73"/>
      <c r="S32" s="74" t="n">
        <f aca="false">Q32*O32</f>
        <v>4.64113333333333</v>
      </c>
      <c r="T32" s="74"/>
    </row>
    <row r="33" customFormat="false" ht="15" hidden="false" customHeight="true" outlineLevel="0" collapsed="false">
      <c r="A33" s="14" t="s">
        <v>103</v>
      </c>
      <c r="B33" s="14"/>
      <c r="C33" s="81" t="n">
        <f aca="false">SUM(C24:D32)</f>
        <v>1002.31</v>
      </c>
      <c r="D33" s="81"/>
      <c r="E33" s="82"/>
      <c r="F33" s="83" t="n">
        <f aca="false">SUM(F24:F32)</f>
        <v>0.939108760683761</v>
      </c>
      <c r="G33" s="28"/>
      <c r="H33" s="28"/>
      <c r="I33" s="16" t="n">
        <f aca="false">SUM(I24:J32)</f>
        <v>5500.5708</v>
      </c>
      <c r="J33" s="16"/>
      <c r="K33" s="14" t="s">
        <v>103</v>
      </c>
      <c r="L33" s="14"/>
      <c r="M33" s="14"/>
      <c r="N33" s="14"/>
      <c r="O33" s="14"/>
      <c r="P33" s="14"/>
      <c r="Q33" s="14"/>
      <c r="R33" s="14"/>
      <c r="S33" s="16" t="n">
        <f aca="false">ROUND(SUM(S31:T32),2)</f>
        <v>4.88</v>
      </c>
      <c r="T33" s="16"/>
    </row>
    <row r="34" customFormat="false" ht="15" hidden="false" customHeight="true" outlineLevel="0" collapsed="false">
      <c r="A34" s="14" t="s">
        <v>11</v>
      </c>
      <c r="B34" s="14"/>
      <c r="C34" s="14"/>
      <c r="D34" s="14"/>
      <c r="E34" s="14"/>
      <c r="F34" s="14"/>
      <c r="G34" s="14"/>
      <c r="H34" s="14"/>
      <c r="I34" s="16" t="n">
        <f aca="false">I33*12</f>
        <v>66006.8496</v>
      </c>
      <c r="J34" s="16"/>
    </row>
    <row r="35" customFormat="false" ht="15" hidden="false" customHeight="true" outlineLevel="0" collapsed="false">
      <c r="A35" s="93" t="n">
        <f aca="false">'#1_Proposta_Resumida_'!M130</f>
        <v>4065292.02733528</v>
      </c>
      <c r="B35" s="93"/>
      <c r="C35" s="93"/>
      <c r="D35" s="93"/>
      <c r="E35" s="93"/>
      <c r="F35" s="93"/>
      <c r="G35" s="93"/>
      <c r="H35" s="93"/>
      <c r="I35" s="93"/>
      <c r="J35" s="93"/>
      <c r="K35" s="4" t="s">
        <v>82</v>
      </c>
      <c r="L35" s="4"/>
      <c r="M35" s="4" t="s">
        <v>4</v>
      </c>
      <c r="N35" s="4"/>
      <c r="O35" s="4" t="s">
        <v>97</v>
      </c>
      <c r="P35" s="4"/>
      <c r="Q35" s="4" t="s">
        <v>80</v>
      </c>
      <c r="R35" s="4"/>
      <c r="S35" s="4" t="s">
        <v>98</v>
      </c>
      <c r="T35" s="4"/>
    </row>
    <row r="36" customFormat="false" ht="15" hidden="false" customHeight="true" outlineLevel="0" collapsed="false">
      <c r="A36" s="49" t="s">
        <v>111</v>
      </c>
      <c r="B36" s="49"/>
      <c r="C36" s="49"/>
      <c r="D36" s="49"/>
      <c r="E36" s="49"/>
      <c r="F36" s="49"/>
      <c r="G36" s="49"/>
      <c r="H36" s="49"/>
      <c r="I36" s="49"/>
      <c r="J36" s="49"/>
      <c r="K36" s="69" t="str">
        <f aca="false">A12</f>
        <v>Coleta Detrito</v>
      </c>
      <c r="L36" s="69"/>
      <c r="M36" s="70" t="s">
        <v>87</v>
      </c>
      <c r="N36" s="70"/>
      <c r="O36" s="86" t="n">
        <f aca="false">1/(30*E12)</f>
        <v>3.33333333333333E-007</v>
      </c>
      <c r="P36" s="86"/>
      <c r="Q36" s="71" t="n">
        <f aca="false">$N$5</f>
        <v>8764.87</v>
      </c>
      <c r="R36" s="71"/>
      <c r="S36" s="61" t="n">
        <f aca="false">Q36*O36</f>
        <v>0.00292162333333333</v>
      </c>
      <c r="T36" s="61"/>
    </row>
    <row r="37" customFormat="false" ht="15" hidden="false" customHeight="true" outlineLevel="0" collapsed="false">
      <c r="A37" s="3" t="s">
        <v>82</v>
      </c>
      <c r="B37" s="3"/>
      <c r="C37" s="3" t="s">
        <v>83</v>
      </c>
      <c r="D37" s="3"/>
      <c r="E37" s="52" t="s">
        <v>84</v>
      </c>
      <c r="F37" s="3" t="s">
        <v>3</v>
      </c>
      <c r="G37" s="3" t="s">
        <v>85</v>
      </c>
      <c r="H37" s="3"/>
      <c r="I37" s="3" t="s">
        <v>86</v>
      </c>
      <c r="J37" s="3"/>
      <c r="K37" s="69"/>
      <c r="L37" s="69"/>
      <c r="M37" s="72" t="s">
        <v>101</v>
      </c>
      <c r="N37" s="72"/>
      <c r="O37" s="87" t="n">
        <f aca="false">1/E12</f>
        <v>1E-005</v>
      </c>
      <c r="P37" s="87"/>
      <c r="Q37" s="73" t="n">
        <f aca="false">$N$7</f>
        <v>5569.36</v>
      </c>
      <c r="R37" s="73"/>
      <c r="S37" s="74" t="n">
        <f aca="false">Q37*O37</f>
        <v>0.0556936</v>
      </c>
      <c r="T37" s="74"/>
    </row>
    <row r="38" customFormat="false" ht="15" hidden="false" customHeight="true" outlineLevel="0" collapsed="false">
      <c r="A38" s="3"/>
      <c r="B38" s="3"/>
      <c r="C38" s="3"/>
      <c r="D38" s="3"/>
      <c r="E38" s="52"/>
      <c r="F38" s="52"/>
      <c r="G38" s="3"/>
      <c r="H38" s="3"/>
      <c r="I38" s="3"/>
      <c r="J38" s="3"/>
      <c r="K38" s="14" t="s">
        <v>103</v>
      </c>
      <c r="L38" s="14"/>
      <c r="M38" s="14"/>
      <c r="N38" s="14"/>
      <c r="O38" s="14"/>
      <c r="P38" s="14"/>
      <c r="Q38" s="14"/>
      <c r="R38" s="14"/>
      <c r="S38" s="16" t="n">
        <f aca="false">ROUND(SUM(S36:T37),2)</f>
        <v>0.06</v>
      </c>
      <c r="T38" s="16"/>
    </row>
    <row r="39" customFormat="false" ht="15" hidden="false" customHeight="true" outlineLevel="0" collapsed="false">
      <c r="A39" s="56" t="s">
        <v>104</v>
      </c>
      <c r="B39" s="56"/>
      <c r="C39" s="94" t="n">
        <v>6598.36</v>
      </c>
      <c r="D39" s="94"/>
      <c r="E39" s="95" t="n">
        <f aca="false">E30</f>
        <v>6000</v>
      </c>
      <c r="F39" s="96" t="n">
        <f aca="false">C39/E39</f>
        <v>1.09972666666667</v>
      </c>
      <c r="G39" s="60" t="n">
        <f aca="false">S116</f>
        <v>0.98</v>
      </c>
      <c r="H39" s="60"/>
      <c r="I39" s="61" t="n">
        <f aca="false">G39*C39</f>
        <v>6466.3928</v>
      </c>
      <c r="J39" s="61"/>
    </row>
    <row r="40" customFormat="false" ht="15" hidden="false" customHeight="true" outlineLevel="0" collapsed="false">
      <c r="A40" s="63" t="s">
        <v>96</v>
      </c>
      <c r="B40" s="63"/>
      <c r="C40" s="97" t="n">
        <v>1098.98</v>
      </c>
      <c r="D40" s="97"/>
      <c r="E40" s="68" t="n">
        <f aca="false">E10</f>
        <v>1200</v>
      </c>
      <c r="F40" s="89" t="n">
        <f aca="false">C40/E40</f>
        <v>0.915816666666667</v>
      </c>
      <c r="G40" s="66" t="n">
        <f aca="false">S121</f>
        <v>4.88</v>
      </c>
      <c r="H40" s="66"/>
      <c r="I40" s="67" t="n">
        <f aca="false">G40*C40</f>
        <v>5363.0224</v>
      </c>
      <c r="J40" s="67"/>
      <c r="K40" s="4" t="s">
        <v>82</v>
      </c>
      <c r="L40" s="4"/>
      <c r="M40" s="4" t="s">
        <v>4</v>
      </c>
      <c r="N40" s="4"/>
      <c r="O40" s="4" t="s">
        <v>97</v>
      </c>
      <c r="P40" s="4"/>
      <c r="Q40" s="4" t="s">
        <v>80</v>
      </c>
      <c r="R40" s="4"/>
      <c r="S40" s="4" t="s">
        <v>98</v>
      </c>
      <c r="T40" s="4"/>
    </row>
    <row r="41" customFormat="false" ht="15" hidden="false" customHeight="true" outlineLevel="0" collapsed="false">
      <c r="A41" s="63" t="s">
        <v>102</v>
      </c>
      <c r="B41" s="63"/>
      <c r="C41" s="97" t="n">
        <v>51.22</v>
      </c>
      <c r="D41" s="97"/>
      <c r="E41" s="68" t="n">
        <f aca="false">E40</f>
        <v>1200</v>
      </c>
      <c r="F41" s="89" t="n">
        <f aca="false">C41/E41</f>
        <v>0.0426833333333333</v>
      </c>
      <c r="G41" s="66" t="n">
        <f aca="false">S129</f>
        <v>4.88</v>
      </c>
      <c r="H41" s="66"/>
      <c r="I41" s="67" t="n">
        <f aca="false">G41*C41</f>
        <v>249.9536</v>
      </c>
      <c r="J41" s="67"/>
      <c r="K41" s="69" t="str">
        <f aca="false">A13</f>
        <v>Escadas</v>
      </c>
      <c r="L41" s="69"/>
      <c r="M41" s="70" t="s">
        <v>87</v>
      </c>
      <c r="N41" s="70"/>
      <c r="O41" s="86" t="n">
        <f aca="false">1/(30*E13)</f>
        <v>2.77777777777778E-005</v>
      </c>
      <c r="P41" s="86"/>
      <c r="Q41" s="71" t="n">
        <f aca="false">$N$5</f>
        <v>8764.87</v>
      </c>
      <c r="R41" s="71"/>
      <c r="S41" s="61" t="n">
        <f aca="false">Q41*O41</f>
        <v>0.243468611111111</v>
      </c>
      <c r="T41" s="61"/>
    </row>
    <row r="42" customFormat="false" ht="15" hidden="false" customHeight="true" outlineLevel="0" collapsed="false">
      <c r="A42" s="63" t="s">
        <v>107</v>
      </c>
      <c r="B42" s="63"/>
      <c r="C42" s="97" t="n">
        <v>11981.33</v>
      </c>
      <c r="D42" s="97"/>
      <c r="E42" s="68" t="n">
        <v>5500</v>
      </c>
      <c r="F42" s="89" t="n">
        <f aca="false">C42/E42</f>
        <v>2.17842363636364</v>
      </c>
      <c r="G42" s="66" t="n">
        <f aca="false">S135</f>
        <v>1.07</v>
      </c>
      <c r="H42" s="66"/>
      <c r="I42" s="67" t="n">
        <f aca="false">G42*C42</f>
        <v>12820.0231</v>
      </c>
      <c r="J42" s="67"/>
      <c r="K42" s="69"/>
      <c r="L42" s="69"/>
      <c r="M42" s="72" t="s">
        <v>101</v>
      </c>
      <c r="N42" s="72"/>
      <c r="O42" s="87" t="n">
        <f aca="false">1/E13</f>
        <v>0.000833333333333333</v>
      </c>
      <c r="P42" s="87"/>
      <c r="Q42" s="73" t="n">
        <f aca="false">$N$7</f>
        <v>5569.36</v>
      </c>
      <c r="R42" s="73"/>
      <c r="S42" s="74" t="n">
        <f aca="false">Q42*O42</f>
        <v>4.64113333333333</v>
      </c>
      <c r="T42" s="74"/>
    </row>
    <row r="43" customFormat="false" ht="15" hidden="false" customHeight="true" outlineLevel="0" collapsed="false">
      <c r="A43" s="63" t="s">
        <v>94</v>
      </c>
      <c r="B43" s="63"/>
      <c r="C43" s="97" t="n">
        <v>0</v>
      </c>
      <c r="D43" s="97"/>
      <c r="E43" s="97" t="n">
        <f aca="false">E28</f>
        <v>300</v>
      </c>
      <c r="F43" s="90" t="n">
        <f aca="false">C43/E43</f>
        <v>0</v>
      </c>
      <c r="G43" s="66" t="n">
        <f aca="false">S140</f>
        <v>21.93</v>
      </c>
      <c r="H43" s="66"/>
      <c r="I43" s="67" t="n">
        <f aca="false">G43*C43</f>
        <v>0</v>
      </c>
      <c r="J43" s="67"/>
      <c r="K43" s="14" t="s">
        <v>103</v>
      </c>
      <c r="L43" s="14"/>
      <c r="M43" s="14"/>
      <c r="N43" s="14"/>
      <c r="O43" s="14"/>
      <c r="P43" s="14"/>
      <c r="Q43" s="14"/>
      <c r="R43" s="14"/>
      <c r="S43" s="16" t="n">
        <f aca="false">ROUND(SUM(S41:T42),2)</f>
        <v>4.88</v>
      </c>
      <c r="T43" s="16"/>
    </row>
    <row r="44" customFormat="false" ht="15" hidden="false" customHeight="true" outlineLevel="0" collapsed="false">
      <c r="A44" s="63" t="s">
        <v>110</v>
      </c>
      <c r="B44" s="63"/>
      <c r="C44" s="97" t="n">
        <v>836.65</v>
      </c>
      <c r="D44" s="97"/>
      <c r="E44" s="68" t="n">
        <f aca="false">E40</f>
        <v>1200</v>
      </c>
      <c r="F44" s="89" t="n">
        <f aca="false">C44/E44</f>
        <v>0.697208333333333</v>
      </c>
      <c r="G44" s="66" t="n">
        <f aca="false">S146</f>
        <v>4.88</v>
      </c>
      <c r="H44" s="66"/>
      <c r="I44" s="67" t="n">
        <f aca="false">G44*C44</f>
        <v>4082.852</v>
      </c>
      <c r="J44" s="67"/>
    </row>
    <row r="45" customFormat="false" ht="15" hidden="false" customHeight="true" outlineLevel="0" collapsed="false">
      <c r="A45" s="63" t="s">
        <v>95</v>
      </c>
      <c r="B45" s="63"/>
      <c r="C45" s="97" t="n">
        <v>460.25</v>
      </c>
      <c r="D45" s="97"/>
      <c r="E45" s="68" t="n">
        <f aca="false">E9</f>
        <v>1170</v>
      </c>
      <c r="F45" s="89" t="n">
        <f aca="false">C45/E45</f>
        <v>0.393376068376068</v>
      </c>
      <c r="G45" s="66" t="n">
        <f aca="false">S151</f>
        <v>5.01</v>
      </c>
      <c r="H45" s="66"/>
      <c r="I45" s="67" t="n">
        <f aca="false">G45*C45</f>
        <v>2305.8525</v>
      </c>
      <c r="J45" s="67"/>
      <c r="K45" s="4" t="s">
        <v>82</v>
      </c>
      <c r="L45" s="4"/>
      <c r="M45" s="4" t="s">
        <v>4</v>
      </c>
      <c r="N45" s="4"/>
      <c r="O45" s="4" t="s">
        <v>97</v>
      </c>
      <c r="P45" s="4"/>
      <c r="Q45" s="4" t="s">
        <v>80</v>
      </c>
      <c r="R45" s="4"/>
      <c r="S45" s="4" t="s">
        <v>98</v>
      </c>
      <c r="T45" s="4"/>
    </row>
    <row r="46" customFormat="false" ht="15" hidden="false" customHeight="true" outlineLevel="0" collapsed="false">
      <c r="A46" s="56" t="s">
        <v>91</v>
      </c>
      <c r="B46" s="56"/>
      <c r="C46" s="98" t="n">
        <v>121.33</v>
      </c>
      <c r="D46" s="98"/>
      <c r="E46" s="78" t="n">
        <f aca="false">E28</f>
        <v>300</v>
      </c>
      <c r="F46" s="92" t="n">
        <f aca="false">C46/E46</f>
        <v>0.404433333333333</v>
      </c>
      <c r="G46" s="79" t="n">
        <f aca="false">S156</f>
        <v>19.54</v>
      </c>
      <c r="H46" s="79"/>
      <c r="I46" s="74" t="n">
        <f aca="false">G46*C46</f>
        <v>2370.7882</v>
      </c>
      <c r="J46" s="74"/>
      <c r="K46" s="69" t="str">
        <f aca="false">A14</f>
        <v>Calçada</v>
      </c>
      <c r="L46" s="69"/>
      <c r="M46" s="70" t="s">
        <v>87</v>
      </c>
      <c r="N46" s="70"/>
      <c r="O46" s="86" t="n">
        <f aca="false">1/(30*E14)</f>
        <v>5.55555555555556E-006</v>
      </c>
      <c r="P46" s="86"/>
      <c r="Q46" s="71" t="n">
        <f aca="false">$N$5</f>
        <v>8764.87</v>
      </c>
      <c r="R46" s="71"/>
      <c r="S46" s="61" t="n">
        <f aca="false">Q46*O46</f>
        <v>0.0486937222222223</v>
      </c>
      <c r="T46" s="61"/>
    </row>
    <row r="47" customFormat="false" ht="15" hidden="false" customHeight="true" outlineLevel="0" collapsed="false">
      <c r="A47" s="14" t="s">
        <v>103</v>
      </c>
      <c r="B47" s="14"/>
      <c r="C47" s="99" t="n">
        <f aca="false">SUM(C39:D46)</f>
        <v>21148.12</v>
      </c>
      <c r="D47" s="99"/>
      <c r="E47" s="82"/>
      <c r="F47" s="100" t="n">
        <f aca="false">SUM(F39:F46)</f>
        <v>5.73166803807305</v>
      </c>
      <c r="G47" s="28"/>
      <c r="H47" s="28"/>
      <c r="I47" s="16" t="n">
        <f aca="false">SUM(I39:J46)</f>
        <v>33658.8846</v>
      </c>
      <c r="J47" s="16"/>
      <c r="K47" s="69"/>
      <c r="L47" s="69"/>
      <c r="M47" s="72" t="s">
        <v>101</v>
      </c>
      <c r="N47" s="72"/>
      <c r="O47" s="87" t="n">
        <f aca="false">1/E14</f>
        <v>0.000166666666666667</v>
      </c>
      <c r="P47" s="87"/>
      <c r="Q47" s="73" t="n">
        <f aca="false">$N$7</f>
        <v>5569.36</v>
      </c>
      <c r="R47" s="73"/>
      <c r="S47" s="74" t="n">
        <f aca="false">Q47*O47</f>
        <v>0.928226666666668</v>
      </c>
      <c r="T47" s="74"/>
    </row>
    <row r="48" customFormat="false" ht="15" hidden="false" customHeight="true" outlineLevel="0" collapsed="false">
      <c r="A48" s="14" t="s">
        <v>11</v>
      </c>
      <c r="B48" s="14"/>
      <c r="C48" s="14"/>
      <c r="D48" s="14"/>
      <c r="E48" s="14"/>
      <c r="F48" s="14"/>
      <c r="G48" s="14"/>
      <c r="H48" s="14"/>
      <c r="I48" s="16" t="n">
        <f aca="false">I47*12</f>
        <v>403906.6152</v>
      </c>
      <c r="J48" s="16"/>
      <c r="K48" s="14" t="s">
        <v>103</v>
      </c>
      <c r="L48" s="14"/>
      <c r="M48" s="14"/>
      <c r="N48" s="14"/>
      <c r="O48" s="14"/>
      <c r="P48" s="14"/>
      <c r="Q48" s="14"/>
      <c r="R48" s="14"/>
      <c r="S48" s="16" t="n">
        <f aca="false">ROUND(SUM(S46:T47),2)</f>
        <v>0.98</v>
      </c>
      <c r="T48" s="16"/>
    </row>
    <row r="49" customFormat="false" ht="14.25" hidden="false" customHeight="true" outlineLevel="0" collapsed="false">
      <c r="A49" s="24"/>
      <c r="B49" s="24"/>
      <c r="C49" s="24"/>
      <c r="D49" s="24"/>
      <c r="E49" s="24"/>
      <c r="F49" s="24"/>
      <c r="G49" s="24"/>
      <c r="H49" s="24"/>
      <c r="I49" s="24"/>
      <c r="J49" s="24"/>
    </row>
    <row r="50" customFormat="false" ht="15" hidden="false" customHeight="true" outlineLevel="0" collapsed="false">
      <c r="A50" s="49" t="s">
        <v>112</v>
      </c>
      <c r="B50" s="49"/>
      <c r="C50" s="49"/>
      <c r="D50" s="49"/>
      <c r="E50" s="49"/>
      <c r="F50" s="49"/>
      <c r="G50" s="49"/>
      <c r="H50" s="49"/>
      <c r="I50" s="49"/>
      <c r="J50" s="49"/>
      <c r="K50" s="4" t="s">
        <v>82</v>
      </c>
      <c r="L50" s="4"/>
      <c r="M50" s="4" t="s">
        <v>4</v>
      </c>
      <c r="N50" s="4"/>
      <c r="O50" s="4" t="s">
        <v>97</v>
      </c>
      <c r="P50" s="4"/>
      <c r="Q50" s="4" t="s">
        <v>80</v>
      </c>
      <c r="R50" s="4"/>
      <c r="S50" s="4" t="s">
        <v>98</v>
      </c>
      <c r="T50" s="4"/>
    </row>
    <row r="51" customFormat="false" ht="15" hidden="false" customHeight="true" outlineLevel="0" collapsed="false">
      <c r="A51" s="3" t="s">
        <v>82</v>
      </c>
      <c r="B51" s="3"/>
      <c r="C51" s="3" t="s">
        <v>83</v>
      </c>
      <c r="D51" s="3"/>
      <c r="E51" s="52" t="s">
        <v>84</v>
      </c>
      <c r="F51" s="3" t="s">
        <v>3</v>
      </c>
      <c r="G51" s="3" t="s">
        <v>85</v>
      </c>
      <c r="H51" s="3"/>
      <c r="I51" s="3" t="s">
        <v>86</v>
      </c>
      <c r="J51" s="3"/>
      <c r="K51" s="69" t="str">
        <f aca="false">A15</f>
        <v>Área encarpetada – Auditório</v>
      </c>
      <c r="L51" s="69"/>
      <c r="M51" s="70" t="s">
        <v>87</v>
      </c>
      <c r="N51" s="70"/>
      <c r="O51" s="86" t="n">
        <f aca="false">1/(30*E15)</f>
        <v>3.7037037037037E-005</v>
      </c>
      <c r="P51" s="86"/>
      <c r="Q51" s="71" t="n">
        <f aca="false">$N$5</f>
        <v>8764.87</v>
      </c>
      <c r="R51" s="71"/>
      <c r="S51" s="61" t="n">
        <f aca="false">Q51*O51</f>
        <v>0.324624814814815</v>
      </c>
      <c r="T51" s="61"/>
    </row>
    <row r="52" customFormat="false" ht="15" hidden="false" customHeight="true" outlineLevel="0" collapsed="false">
      <c r="A52" s="3"/>
      <c r="B52" s="3"/>
      <c r="C52" s="3"/>
      <c r="D52" s="3"/>
      <c r="E52" s="52"/>
      <c r="F52" s="52"/>
      <c r="G52" s="3"/>
      <c r="H52" s="3"/>
      <c r="I52" s="3"/>
      <c r="J52" s="3"/>
      <c r="K52" s="69"/>
      <c r="L52" s="69"/>
      <c r="M52" s="72" t="s">
        <v>101</v>
      </c>
      <c r="N52" s="72"/>
      <c r="O52" s="87" t="n">
        <f aca="false">1/E15</f>
        <v>0.00111111111111111</v>
      </c>
      <c r="P52" s="87"/>
      <c r="Q52" s="73" t="n">
        <f aca="false">$N$7</f>
        <v>5569.36</v>
      </c>
      <c r="R52" s="73"/>
      <c r="S52" s="74" t="n">
        <f aca="false">Q52*O52</f>
        <v>6.18817777777777</v>
      </c>
      <c r="T52" s="74"/>
    </row>
    <row r="53" customFormat="false" ht="15" hidden="false" customHeight="true" outlineLevel="0" collapsed="false">
      <c r="A53" s="101" t="s">
        <v>96</v>
      </c>
      <c r="B53" s="101"/>
      <c r="C53" s="57" t="n">
        <v>3193.36</v>
      </c>
      <c r="D53" s="57"/>
      <c r="E53" s="102" t="n">
        <f aca="false">E10</f>
        <v>1200</v>
      </c>
      <c r="F53" s="96" t="n">
        <f aca="false">C53/E53</f>
        <v>2.66113333333333</v>
      </c>
      <c r="G53" s="60" t="n">
        <f aca="false">S162</f>
        <v>4.88</v>
      </c>
      <c r="H53" s="60"/>
      <c r="I53" s="61" t="n">
        <f aca="false">G53*C53</f>
        <v>15583.5968</v>
      </c>
      <c r="J53" s="61"/>
      <c r="K53" s="14" t="s">
        <v>103</v>
      </c>
      <c r="L53" s="14"/>
      <c r="M53" s="14"/>
      <c r="N53" s="14"/>
      <c r="O53" s="14"/>
      <c r="P53" s="14"/>
      <c r="Q53" s="14"/>
      <c r="R53" s="14"/>
      <c r="S53" s="16" t="n">
        <f aca="false">ROUND(SUM(S51:T52),2)</f>
        <v>6.51</v>
      </c>
      <c r="T53" s="16"/>
    </row>
    <row r="54" customFormat="false" ht="15" hidden="false" customHeight="true" outlineLevel="0" collapsed="false">
      <c r="A54" s="103" t="s">
        <v>104</v>
      </c>
      <c r="B54" s="103"/>
      <c r="C54" s="64" t="n">
        <v>850.38</v>
      </c>
      <c r="D54" s="64"/>
      <c r="E54" s="104" t="n">
        <f aca="false">E30</f>
        <v>6000</v>
      </c>
      <c r="F54" s="89" t="n">
        <f aca="false">C54/E54</f>
        <v>0.14173</v>
      </c>
      <c r="G54" s="66" t="n">
        <f aca="false">S167</f>
        <v>0.98</v>
      </c>
      <c r="H54" s="66"/>
      <c r="I54" s="67" t="n">
        <f aca="false">G54*C54</f>
        <v>833.3724</v>
      </c>
      <c r="J54" s="67"/>
    </row>
    <row r="55" customFormat="false" ht="15" hidden="false" customHeight="true" outlineLevel="0" collapsed="false">
      <c r="A55" s="56" t="s">
        <v>91</v>
      </c>
      <c r="B55" s="56"/>
      <c r="C55" s="64" t="n">
        <v>0</v>
      </c>
      <c r="D55" s="64"/>
      <c r="E55" s="104" t="n">
        <f aca="false">E8</f>
        <v>300</v>
      </c>
      <c r="F55" s="89" t="n">
        <f aca="false">C55/E55</f>
        <v>0</v>
      </c>
      <c r="G55" s="66" t="n">
        <f aca="false">S172</f>
        <v>19.54</v>
      </c>
      <c r="H55" s="66"/>
      <c r="I55" s="67" t="n">
        <f aca="false">G55*C55</f>
        <v>0</v>
      </c>
      <c r="J55" s="67"/>
      <c r="K55" s="4" t="s">
        <v>82</v>
      </c>
      <c r="L55" s="4"/>
      <c r="M55" s="4" t="s">
        <v>4</v>
      </c>
      <c r="N55" s="4"/>
      <c r="O55" s="4" t="s">
        <v>97</v>
      </c>
      <c r="P55" s="4"/>
      <c r="Q55" s="4" t="s">
        <v>80</v>
      </c>
      <c r="R55" s="4"/>
      <c r="S55" s="4" t="s">
        <v>98</v>
      </c>
      <c r="T55" s="4"/>
    </row>
    <row r="56" customFormat="false" ht="15" hidden="false" customHeight="true" outlineLevel="0" collapsed="false">
      <c r="A56" s="103" t="s">
        <v>102</v>
      </c>
      <c r="B56" s="103"/>
      <c r="C56" s="64" t="n">
        <v>143.36</v>
      </c>
      <c r="D56" s="64"/>
      <c r="E56" s="104" t="n">
        <f aca="false">E13</f>
        <v>1200</v>
      </c>
      <c r="F56" s="89" t="n">
        <f aca="false">C56/E56</f>
        <v>0.119466666666667</v>
      </c>
      <c r="G56" s="66" t="n">
        <f aca="false">S180</f>
        <v>4.88</v>
      </c>
      <c r="H56" s="66"/>
      <c r="I56" s="67" t="n">
        <f aca="false">G56*C56</f>
        <v>699.5968</v>
      </c>
      <c r="J56" s="67"/>
      <c r="K56" s="69" t="str">
        <f aca="false">A16</f>
        <v>Piso Adjacente</v>
      </c>
      <c r="L56" s="69"/>
      <c r="M56" s="70" t="s">
        <v>87</v>
      </c>
      <c r="N56" s="70"/>
      <c r="O56" s="86" t="n">
        <f aca="false">1/(30*E16)</f>
        <v>1.85185185185185E-005</v>
      </c>
      <c r="P56" s="86"/>
      <c r="Q56" s="71" t="n">
        <f aca="false">$N$5</f>
        <v>8764.87</v>
      </c>
      <c r="R56" s="71"/>
      <c r="S56" s="61" t="n">
        <f aca="false">Q56*O56</f>
        <v>0.162312407407407</v>
      </c>
      <c r="T56" s="61"/>
    </row>
    <row r="57" customFormat="false" ht="15" hidden="false" customHeight="true" outlineLevel="0" collapsed="false">
      <c r="A57" s="103" t="s">
        <v>95</v>
      </c>
      <c r="B57" s="103"/>
      <c r="C57" s="64" t="n">
        <v>1380.67</v>
      </c>
      <c r="D57" s="64"/>
      <c r="E57" s="104" t="n">
        <v>2000</v>
      </c>
      <c r="F57" s="89" t="n">
        <f aca="false">C57/E57</f>
        <v>0.690335</v>
      </c>
      <c r="G57" s="66" t="n">
        <f aca="false">S185</f>
        <v>2.93</v>
      </c>
      <c r="H57" s="66"/>
      <c r="I57" s="67" t="n">
        <f aca="false">G57*C57</f>
        <v>4045.3631</v>
      </c>
      <c r="J57" s="67"/>
      <c r="K57" s="69"/>
      <c r="L57" s="69"/>
      <c r="M57" s="72" t="s">
        <v>101</v>
      </c>
      <c r="N57" s="72"/>
      <c r="O57" s="87" t="n">
        <f aca="false">1/E16</f>
        <v>0.000555555555555556</v>
      </c>
      <c r="P57" s="87"/>
      <c r="Q57" s="73" t="n">
        <f aca="false">$N$7</f>
        <v>5569.36</v>
      </c>
      <c r="R57" s="73"/>
      <c r="S57" s="74" t="n">
        <f aca="false">Q57*O57</f>
        <v>3.09408888888889</v>
      </c>
      <c r="T57" s="74"/>
    </row>
    <row r="58" customFormat="false" ht="15" hidden="false" customHeight="true" outlineLevel="0" collapsed="false">
      <c r="A58" s="63" t="s">
        <v>94</v>
      </c>
      <c r="B58" s="63"/>
      <c r="C58" s="64" t="n">
        <v>214.06</v>
      </c>
      <c r="D58" s="64"/>
      <c r="E58" s="104" t="n">
        <v>300</v>
      </c>
      <c r="F58" s="90" t="n">
        <f aca="false">C58/E58</f>
        <v>0.713533333333333</v>
      </c>
      <c r="G58" s="66" t="n">
        <f aca="false">S190</f>
        <v>21.93</v>
      </c>
      <c r="H58" s="66"/>
      <c r="I58" s="67" t="n">
        <f aca="false">G58*C58</f>
        <v>4694.3358</v>
      </c>
      <c r="J58" s="67"/>
      <c r="K58" s="14" t="s">
        <v>103</v>
      </c>
      <c r="L58" s="14"/>
      <c r="M58" s="14"/>
      <c r="N58" s="14"/>
      <c r="O58" s="14"/>
      <c r="P58" s="14"/>
      <c r="Q58" s="14"/>
      <c r="R58" s="14"/>
      <c r="S58" s="16" t="n">
        <f aca="false">ROUND(SUM(S56:T57),2)</f>
        <v>3.26</v>
      </c>
      <c r="T58" s="16"/>
    </row>
    <row r="59" customFormat="false" ht="15" hidden="false" customHeight="true" outlineLevel="0" collapsed="false">
      <c r="A59" s="103" t="s">
        <v>110</v>
      </c>
      <c r="B59" s="103"/>
      <c r="C59" s="64" t="n">
        <v>370.32</v>
      </c>
      <c r="D59" s="64"/>
      <c r="E59" s="104" t="n">
        <f aca="false">E15</f>
        <v>900</v>
      </c>
      <c r="F59" s="89" t="n">
        <f aca="false">C59/E59</f>
        <v>0.411466666666667</v>
      </c>
      <c r="G59" s="66" t="n">
        <f aca="false">S195</f>
        <v>6.51</v>
      </c>
      <c r="H59" s="66"/>
      <c r="I59" s="67" t="n">
        <f aca="false">G59*C59</f>
        <v>2410.7832</v>
      </c>
      <c r="J59" s="67"/>
    </row>
    <row r="60" customFormat="false" ht="15" hidden="false" customHeight="true" outlineLevel="0" collapsed="false">
      <c r="A60" s="103" t="s">
        <v>107</v>
      </c>
      <c r="B60" s="103"/>
      <c r="C60" s="64" t="n">
        <v>5884.26</v>
      </c>
      <c r="D60" s="64"/>
      <c r="E60" s="104" t="n">
        <v>4900</v>
      </c>
      <c r="F60" s="89" t="n">
        <f aca="false">C60/E60</f>
        <v>1.2008693877551</v>
      </c>
      <c r="G60" s="66" t="n">
        <f aca="false">S200</f>
        <v>1.2</v>
      </c>
      <c r="H60" s="66"/>
      <c r="I60" s="67" t="n">
        <f aca="false">G60*C60</f>
        <v>7061.112</v>
      </c>
      <c r="J60" s="67"/>
      <c r="K60" s="4" t="s">
        <v>82</v>
      </c>
      <c r="L60" s="4"/>
      <c r="M60" s="4" t="s">
        <v>4</v>
      </c>
      <c r="N60" s="4"/>
      <c r="O60" s="4" t="s">
        <v>97</v>
      </c>
      <c r="P60" s="4"/>
      <c r="Q60" s="4" t="s">
        <v>80</v>
      </c>
      <c r="R60" s="4"/>
      <c r="S60" s="4" t="s">
        <v>98</v>
      </c>
      <c r="T60" s="4"/>
    </row>
    <row r="61" customFormat="false" ht="15" hidden="false" customHeight="true" outlineLevel="0" collapsed="false">
      <c r="A61" s="103" t="s">
        <v>106</v>
      </c>
      <c r="B61" s="103"/>
      <c r="C61" s="64" t="n">
        <v>1837.94</v>
      </c>
      <c r="D61" s="64"/>
      <c r="E61" s="104" t="n">
        <f aca="false">E17</f>
        <v>2700</v>
      </c>
      <c r="F61" s="89" t="n">
        <f aca="false">C61/E61</f>
        <v>0.680718518518519</v>
      </c>
      <c r="G61" s="66" t="n">
        <f aca="false">S205</f>
        <v>2.17</v>
      </c>
      <c r="H61" s="66"/>
      <c r="I61" s="67" t="n">
        <f aca="false">G61*C61</f>
        <v>3988.3298</v>
      </c>
      <c r="J61" s="67"/>
      <c r="K61" s="69" t="str">
        <f aca="false">A17</f>
        <v>Estacionamento</v>
      </c>
      <c r="L61" s="69"/>
      <c r="M61" s="70" t="s">
        <v>87</v>
      </c>
      <c r="N61" s="70"/>
      <c r="O61" s="86" t="n">
        <f aca="false">1/(30*E17)</f>
        <v>1.23456790123457E-005</v>
      </c>
      <c r="P61" s="86"/>
      <c r="Q61" s="71" t="n">
        <f aca="false">$N$5</f>
        <v>8764.87</v>
      </c>
      <c r="R61" s="71"/>
      <c r="S61" s="61" t="n">
        <f aca="false">Q61*O61</f>
        <v>0.108208271604938</v>
      </c>
      <c r="T61" s="61"/>
    </row>
    <row r="62" customFormat="false" ht="15" hidden="false" customHeight="true" outlineLevel="0" collapsed="false">
      <c r="A62" s="105" t="s">
        <v>109</v>
      </c>
      <c r="B62" s="105"/>
      <c r="C62" s="77" t="n">
        <v>211.91</v>
      </c>
      <c r="D62" s="77"/>
      <c r="E62" s="106" t="n">
        <v>250</v>
      </c>
      <c r="F62" s="107" t="n">
        <f aca="false">C62/E62</f>
        <v>0.84764</v>
      </c>
      <c r="G62" s="79" t="n">
        <f aca="false">S210</f>
        <v>26.31</v>
      </c>
      <c r="H62" s="79"/>
      <c r="I62" s="74" t="n">
        <f aca="false">G62*C62</f>
        <v>5575.3521</v>
      </c>
      <c r="J62" s="74"/>
      <c r="K62" s="69"/>
      <c r="L62" s="69"/>
      <c r="M62" s="72" t="s">
        <v>101</v>
      </c>
      <c r="N62" s="72"/>
      <c r="O62" s="87" t="n">
        <f aca="false">1/E17</f>
        <v>0.00037037037037037</v>
      </c>
      <c r="P62" s="87"/>
      <c r="Q62" s="73" t="n">
        <f aca="false">$N$7</f>
        <v>5569.36</v>
      </c>
      <c r="R62" s="73"/>
      <c r="S62" s="74" t="n">
        <f aca="false">Q62*O62</f>
        <v>2.06272592592592</v>
      </c>
      <c r="T62" s="74"/>
    </row>
    <row r="63" customFormat="false" ht="15" hidden="false" customHeight="true" outlineLevel="0" collapsed="false">
      <c r="A63" s="14" t="s">
        <v>103</v>
      </c>
      <c r="B63" s="14"/>
      <c r="C63" s="81" t="n">
        <f aca="false">SUM(C53:D62)</f>
        <v>14086.26</v>
      </c>
      <c r="D63" s="81"/>
      <c r="E63" s="82"/>
      <c r="F63" s="100" t="n">
        <f aca="false">SUM(F53:F62)</f>
        <v>7.46689290627362</v>
      </c>
      <c r="G63" s="28"/>
      <c r="H63" s="28"/>
      <c r="I63" s="16" t="n">
        <f aca="false">SUM(I53:J62)</f>
        <v>44891.842</v>
      </c>
      <c r="J63" s="16"/>
      <c r="K63" s="14" t="s">
        <v>103</v>
      </c>
      <c r="L63" s="14"/>
      <c r="M63" s="14"/>
      <c r="N63" s="14"/>
      <c r="O63" s="14"/>
      <c r="P63" s="14"/>
      <c r="Q63" s="14"/>
      <c r="R63" s="14"/>
      <c r="S63" s="16" t="n">
        <f aca="false">ROUND(SUM(S61:T62),2)</f>
        <v>2.17</v>
      </c>
      <c r="T63" s="16"/>
    </row>
    <row r="64" customFormat="false" ht="15" hidden="false" customHeight="true" outlineLevel="0" collapsed="false">
      <c r="A64" s="14" t="s">
        <v>11</v>
      </c>
      <c r="B64" s="14"/>
      <c r="C64" s="14"/>
      <c r="D64" s="14"/>
      <c r="E64" s="14"/>
      <c r="F64" s="14"/>
      <c r="G64" s="14"/>
      <c r="H64" s="14"/>
      <c r="I64" s="16" t="n">
        <f aca="false">I63*12</f>
        <v>538702.104</v>
      </c>
      <c r="J64" s="16"/>
    </row>
    <row r="65" customFormat="false" ht="15" hidden="false" customHeight="true" outlineLevel="0" collapsed="false">
      <c r="E65" s="43"/>
      <c r="F65" s="43"/>
      <c r="K65" s="49" t="s">
        <v>108</v>
      </c>
      <c r="L65" s="49"/>
      <c r="M65" s="49"/>
      <c r="N65" s="49"/>
      <c r="O65" s="49"/>
      <c r="P65" s="49"/>
      <c r="Q65" s="49"/>
      <c r="R65" s="49"/>
      <c r="S65" s="49"/>
      <c r="T65" s="49"/>
    </row>
    <row r="66" customFormat="false" ht="15" hidden="false" customHeight="true" outlineLevel="0" collapsed="false">
      <c r="A66" s="49" t="s">
        <v>113</v>
      </c>
      <c r="B66" s="49"/>
      <c r="C66" s="49"/>
      <c r="D66" s="49"/>
      <c r="E66" s="49"/>
      <c r="F66" s="49"/>
      <c r="G66" s="49"/>
      <c r="H66" s="49"/>
      <c r="I66" s="49"/>
      <c r="J66" s="49"/>
      <c r="K66" s="4" t="s">
        <v>82</v>
      </c>
      <c r="L66" s="4"/>
      <c r="M66" s="4" t="s">
        <v>4</v>
      </c>
      <c r="N66" s="4"/>
      <c r="O66" s="4" t="s">
        <v>97</v>
      </c>
      <c r="P66" s="4"/>
      <c r="Q66" s="4" t="s">
        <v>80</v>
      </c>
      <c r="R66" s="4"/>
      <c r="S66" s="4" t="s">
        <v>98</v>
      </c>
      <c r="T66" s="4"/>
    </row>
    <row r="67" customFormat="false" ht="15" hidden="false" customHeight="true" outlineLevel="0" collapsed="false">
      <c r="A67" s="3" t="s">
        <v>82</v>
      </c>
      <c r="B67" s="3"/>
      <c r="C67" s="3" t="s">
        <v>83</v>
      </c>
      <c r="D67" s="3"/>
      <c r="E67" s="52" t="s">
        <v>84</v>
      </c>
      <c r="F67" s="3" t="s">
        <v>3</v>
      </c>
      <c r="G67" s="3" t="s">
        <v>85</v>
      </c>
      <c r="H67" s="3"/>
      <c r="I67" s="3" t="s">
        <v>86</v>
      </c>
      <c r="J67" s="3"/>
      <c r="K67" s="69" t="str">
        <f aca="false">A24</f>
        <v>Consultório</v>
      </c>
      <c r="L67" s="69"/>
      <c r="M67" s="70" t="s">
        <v>87</v>
      </c>
      <c r="N67" s="70"/>
      <c r="O67" s="86" t="n">
        <f aca="false">1/(30*E24)</f>
        <v>0.000111111111111111</v>
      </c>
      <c r="P67" s="86"/>
      <c r="Q67" s="71" t="n">
        <f aca="false">$N$5</f>
        <v>8764.87</v>
      </c>
      <c r="R67" s="71"/>
      <c r="S67" s="61" t="n">
        <f aca="false">Q67*O67</f>
        <v>0.973874444444444</v>
      </c>
      <c r="T67" s="61"/>
    </row>
    <row r="68" customFormat="false" ht="15" hidden="false" customHeight="true" outlineLevel="0" collapsed="false">
      <c r="A68" s="3"/>
      <c r="B68" s="3"/>
      <c r="C68" s="3"/>
      <c r="D68" s="3"/>
      <c r="E68" s="52"/>
      <c r="F68" s="52"/>
      <c r="G68" s="3"/>
      <c r="H68" s="3"/>
      <c r="I68" s="3"/>
      <c r="J68" s="3"/>
      <c r="K68" s="69"/>
      <c r="L68" s="69"/>
      <c r="M68" s="72" t="s">
        <v>101</v>
      </c>
      <c r="N68" s="72"/>
      <c r="O68" s="87" t="n">
        <f aca="false">1/E24</f>
        <v>0.00333333333333333</v>
      </c>
      <c r="P68" s="87"/>
      <c r="Q68" s="80" t="n">
        <f aca="false">$N$6</f>
        <v>6285.54</v>
      </c>
      <c r="R68" s="80"/>
      <c r="S68" s="74" t="n">
        <f aca="false">Q68*O68</f>
        <v>20.9518</v>
      </c>
      <c r="T68" s="74"/>
    </row>
    <row r="69" customFormat="false" ht="15" hidden="false" customHeight="true" outlineLevel="0" collapsed="false">
      <c r="A69" s="63" t="s">
        <v>91</v>
      </c>
      <c r="B69" s="63"/>
      <c r="C69" s="57" t="n">
        <v>108.11</v>
      </c>
      <c r="D69" s="57"/>
      <c r="E69" s="102" t="n">
        <v>250</v>
      </c>
      <c r="F69" s="88" t="n">
        <f aca="false">C69/E69</f>
        <v>0.43244</v>
      </c>
      <c r="G69" s="60" t="n">
        <f aca="false">S216</f>
        <v>26.31</v>
      </c>
      <c r="H69" s="60"/>
      <c r="I69" s="61" t="n">
        <f aca="false">G69*C69</f>
        <v>2844.3741</v>
      </c>
      <c r="J69" s="61"/>
      <c r="K69" s="14" t="s">
        <v>103</v>
      </c>
      <c r="L69" s="14"/>
      <c r="M69" s="14"/>
      <c r="N69" s="14"/>
      <c r="O69" s="14"/>
      <c r="P69" s="14"/>
      <c r="Q69" s="14"/>
      <c r="R69" s="14"/>
      <c r="S69" s="16" t="n">
        <f aca="false">ROUND(SUM(S67:T68),2)</f>
        <v>21.93</v>
      </c>
      <c r="T69" s="16"/>
    </row>
    <row r="70" customFormat="false" ht="15" hidden="false" customHeight="true" outlineLevel="0" collapsed="false">
      <c r="A70" s="103" t="s">
        <v>96</v>
      </c>
      <c r="B70" s="103"/>
      <c r="C70" s="64" t="n">
        <v>2262.75</v>
      </c>
      <c r="D70" s="64"/>
      <c r="E70" s="104" t="n">
        <f aca="false">E40</f>
        <v>1200</v>
      </c>
      <c r="F70" s="89" t="n">
        <f aca="false">C70/E70</f>
        <v>1.885625</v>
      </c>
      <c r="G70" s="66" t="n">
        <f aca="false">S221</f>
        <v>4.88</v>
      </c>
      <c r="H70" s="66"/>
      <c r="I70" s="67" t="n">
        <f aca="false">G70*C70</f>
        <v>11042.22</v>
      </c>
      <c r="J70" s="67"/>
    </row>
    <row r="71" customFormat="false" ht="15" hidden="false" customHeight="true" outlineLevel="0" collapsed="false">
      <c r="A71" s="103" t="s">
        <v>95</v>
      </c>
      <c r="B71" s="103"/>
      <c r="C71" s="64" t="n">
        <v>386.24</v>
      </c>
      <c r="D71" s="64"/>
      <c r="E71" s="104" t="n">
        <v>1650</v>
      </c>
      <c r="F71" s="89" t="n">
        <f aca="false">C71/E71</f>
        <v>0.234084848484848</v>
      </c>
      <c r="G71" s="66" t="n">
        <f aca="false">S226</f>
        <v>3.55</v>
      </c>
      <c r="H71" s="66"/>
      <c r="I71" s="67" t="n">
        <f aca="false">G71*C71</f>
        <v>1371.152</v>
      </c>
      <c r="J71" s="67"/>
      <c r="K71" s="4" t="s">
        <v>82</v>
      </c>
      <c r="L71" s="4"/>
      <c r="M71" s="4" t="s">
        <v>4</v>
      </c>
      <c r="N71" s="4"/>
      <c r="O71" s="4" t="s">
        <v>97</v>
      </c>
      <c r="P71" s="4"/>
      <c r="Q71" s="4" t="s">
        <v>80</v>
      </c>
      <c r="R71" s="4"/>
      <c r="S71" s="4" t="s">
        <v>98</v>
      </c>
      <c r="T71" s="4"/>
    </row>
    <row r="72" customFormat="false" ht="15" hidden="false" customHeight="true" outlineLevel="0" collapsed="false">
      <c r="A72" s="105" t="s">
        <v>102</v>
      </c>
      <c r="B72" s="105"/>
      <c r="C72" s="77" t="n">
        <v>72.33</v>
      </c>
      <c r="D72" s="77"/>
      <c r="E72" s="106" t="n">
        <f aca="false">E70</f>
        <v>1200</v>
      </c>
      <c r="F72" s="92" t="n">
        <f aca="false">C72/E72</f>
        <v>0.060275</v>
      </c>
      <c r="G72" s="79" t="n">
        <f aca="false">S230</f>
        <v>4.88</v>
      </c>
      <c r="H72" s="79"/>
      <c r="I72" s="74" t="n">
        <f aca="false">G72*C72</f>
        <v>352.9704</v>
      </c>
      <c r="J72" s="74"/>
      <c r="K72" s="69" t="str">
        <f aca="false">A25</f>
        <v>Piso Frio</v>
      </c>
      <c r="L72" s="69"/>
      <c r="M72" s="70" t="s">
        <v>87</v>
      </c>
      <c r="N72" s="70"/>
      <c r="O72" s="86" t="n">
        <f aca="false">1/(30*E25)</f>
        <v>2.77777777777778E-005</v>
      </c>
      <c r="P72" s="86"/>
      <c r="Q72" s="71" t="n">
        <f aca="false">$N$5</f>
        <v>8764.87</v>
      </c>
      <c r="R72" s="71"/>
      <c r="S72" s="61" t="n">
        <f aca="false">Q72*O72</f>
        <v>0.243468611111111</v>
      </c>
      <c r="T72" s="61"/>
    </row>
    <row r="73" customFormat="false" ht="15" hidden="false" customHeight="true" outlineLevel="0" collapsed="false">
      <c r="A73" s="14" t="s">
        <v>103</v>
      </c>
      <c r="B73" s="14"/>
      <c r="C73" s="81" t="n">
        <f aca="false">SUM(C69:D72)</f>
        <v>2829.43</v>
      </c>
      <c r="D73" s="81"/>
      <c r="E73" s="82"/>
      <c r="F73" s="83" t="n">
        <f aca="false">SUM(F69:F72)</f>
        <v>2.61242484848485</v>
      </c>
      <c r="G73" s="28"/>
      <c r="H73" s="28"/>
      <c r="I73" s="16" t="n">
        <f aca="false">SUM(I69:J72)</f>
        <v>15610.7165</v>
      </c>
      <c r="J73" s="16"/>
      <c r="K73" s="69"/>
      <c r="L73" s="69"/>
      <c r="M73" s="72" t="s">
        <v>101</v>
      </c>
      <c r="N73" s="72"/>
      <c r="O73" s="87" t="n">
        <f aca="false">1/E25</f>
        <v>0.000833333333333333</v>
      </c>
      <c r="P73" s="87"/>
      <c r="Q73" s="73" t="n">
        <f aca="false">$N$7</f>
        <v>5569.36</v>
      </c>
      <c r="R73" s="73"/>
      <c r="S73" s="74" t="n">
        <f aca="false">Q73*O73</f>
        <v>4.64113333333333</v>
      </c>
      <c r="T73" s="74"/>
    </row>
    <row r="74" customFormat="false" ht="15" hidden="false" customHeight="true" outlineLevel="0" collapsed="false">
      <c r="A74" s="14" t="s">
        <v>11</v>
      </c>
      <c r="B74" s="14"/>
      <c r="C74" s="14"/>
      <c r="D74" s="14"/>
      <c r="E74" s="14"/>
      <c r="F74" s="14"/>
      <c r="G74" s="14"/>
      <c r="H74" s="14"/>
      <c r="I74" s="16" t="n">
        <f aca="false">I73*12</f>
        <v>187328.598</v>
      </c>
      <c r="J74" s="16"/>
      <c r="K74" s="14" t="s">
        <v>103</v>
      </c>
      <c r="L74" s="14"/>
      <c r="M74" s="14"/>
      <c r="N74" s="14"/>
      <c r="O74" s="14"/>
      <c r="P74" s="14"/>
      <c r="Q74" s="14"/>
      <c r="R74" s="14"/>
      <c r="S74" s="16" t="n">
        <f aca="false">ROUND(SUM(S72:T73),2)</f>
        <v>4.88</v>
      </c>
      <c r="T74" s="16"/>
    </row>
    <row r="75" customFormat="false" ht="15" hidden="false" customHeight="true" outlineLevel="0" collapsed="false">
      <c r="E75" s="43"/>
      <c r="F75" s="43"/>
    </row>
    <row r="76" customFormat="false" ht="15" hidden="false" customHeight="true" outlineLevel="0" collapsed="false">
      <c r="E76" s="43"/>
      <c r="F76" s="43"/>
      <c r="K76" s="4" t="s">
        <v>82</v>
      </c>
      <c r="L76" s="4"/>
      <c r="M76" s="4" t="s">
        <v>4</v>
      </c>
      <c r="N76" s="4"/>
      <c r="O76" s="4" t="s">
        <v>97</v>
      </c>
      <c r="P76" s="4"/>
      <c r="Q76" s="4" t="s">
        <v>80</v>
      </c>
      <c r="R76" s="4"/>
      <c r="S76" s="4" t="s">
        <v>98</v>
      </c>
      <c r="T76" s="4"/>
    </row>
    <row r="77" customFormat="false" ht="15" hidden="false" customHeight="true" outlineLevel="0" collapsed="false">
      <c r="A77" s="49" t="s">
        <v>114</v>
      </c>
      <c r="B77" s="49"/>
      <c r="C77" s="49"/>
      <c r="D77" s="49"/>
      <c r="E77" s="49"/>
      <c r="F77" s="49"/>
      <c r="G77" s="49"/>
      <c r="H77" s="49"/>
      <c r="I77" s="49"/>
      <c r="J77" s="49"/>
      <c r="K77" s="69" t="str">
        <f aca="false">A26</f>
        <v>Escadas</v>
      </c>
      <c r="L77" s="69"/>
      <c r="M77" s="70" t="s">
        <v>87</v>
      </c>
      <c r="N77" s="70"/>
      <c r="O77" s="86" t="n">
        <f aca="false">1/(30*E26)</f>
        <v>2.77777777777778E-005</v>
      </c>
      <c r="P77" s="86"/>
      <c r="Q77" s="71" t="n">
        <f aca="false">$N$5</f>
        <v>8764.87</v>
      </c>
      <c r="R77" s="71"/>
      <c r="S77" s="61" t="n">
        <f aca="false">Q77*O77</f>
        <v>0.243468611111111</v>
      </c>
      <c r="T77" s="61"/>
    </row>
    <row r="78" customFormat="false" ht="15" hidden="false" customHeight="true" outlineLevel="0" collapsed="false">
      <c r="A78" s="3" t="s">
        <v>82</v>
      </c>
      <c r="B78" s="3"/>
      <c r="C78" s="3" t="s">
        <v>83</v>
      </c>
      <c r="D78" s="3"/>
      <c r="E78" s="52" t="s">
        <v>84</v>
      </c>
      <c r="F78" s="3" t="s">
        <v>3</v>
      </c>
      <c r="G78" s="3" t="s">
        <v>85</v>
      </c>
      <c r="H78" s="3"/>
      <c r="I78" s="3" t="s">
        <v>86</v>
      </c>
      <c r="J78" s="3"/>
      <c r="K78" s="69"/>
      <c r="L78" s="69"/>
      <c r="M78" s="72" t="s">
        <v>101</v>
      </c>
      <c r="N78" s="72"/>
      <c r="O78" s="87" t="n">
        <f aca="false">1/E26</f>
        <v>0.000833333333333333</v>
      </c>
      <c r="P78" s="87"/>
      <c r="Q78" s="73" t="n">
        <f aca="false">$N$7</f>
        <v>5569.36</v>
      </c>
      <c r="R78" s="73"/>
      <c r="S78" s="74" t="n">
        <f aca="false">Q78*O78</f>
        <v>4.64113333333333</v>
      </c>
      <c r="T78" s="74"/>
    </row>
    <row r="79" customFormat="false" ht="15" hidden="false" customHeight="true" outlineLevel="0" collapsed="false">
      <c r="A79" s="3"/>
      <c r="B79" s="3"/>
      <c r="C79" s="3"/>
      <c r="D79" s="3"/>
      <c r="E79" s="52"/>
      <c r="F79" s="52"/>
      <c r="G79" s="3"/>
      <c r="H79" s="3"/>
      <c r="I79" s="3"/>
      <c r="J79" s="3"/>
      <c r="K79" s="14" t="s">
        <v>103</v>
      </c>
      <c r="L79" s="14"/>
      <c r="M79" s="14"/>
      <c r="N79" s="14"/>
      <c r="O79" s="14"/>
      <c r="P79" s="14"/>
      <c r="Q79" s="14"/>
      <c r="R79" s="14"/>
      <c r="S79" s="16" t="n">
        <f aca="false">ROUND(SUM(S77:T78),2)</f>
        <v>4.88</v>
      </c>
      <c r="T79" s="16"/>
    </row>
    <row r="80" customFormat="false" ht="15" hidden="false" customHeight="true" outlineLevel="0" collapsed="false">
      <c r="A80" s="56" t="s">
        <v>94</v>
      </c>
      <c r="B80" s="56"/>
      <c r="C80" s="57"/>
      <c r="D80" s="57"/>
      <c r="E80" s="102" t="n">
        <v>200</v>
      </c>
      <c r="F80" s="96" t="n">
        <f aca="false">C80/E80</f>
        <v>0</v>
      </c>
      <c r="G80" s="60" t="n">
        <f aca="false">S236</f>
        <v>29.31</v>
      </c>
      <c r="H80" s="60"/>
      <c r="I80" s="61" t="n">
        <f aca="false">G80*C80</f>
        <v>0</v>
      </c>
      <c r="J80" s="61"/>
    </row>
    <row r="81" customFormat="false" ht="15" hidden="false" customHeight="true" outlineLevel="0" collapsed="false">
      <c r="A81" s="63" t="s">
        <v>91</v>
      </c>
      <c r="B81" s="63"/>
      <c r="C81" s="64" t="n">
        <v>400</v>
      </c>
      <c r="D81" s="64"/>
      <c r="E81" s="104" t="n">
        <f aca="false">E28</f>
        <v>300</v>
      </c>
      <c r="F81" s="90" t="n">
        <f aca="false">C81/E81</f>
        <v>1.33333333333333</v>
      </c>
      <c r="G81" s="66" t="n">
        <f aca="false">S241</f>
        <v>21.93</v>
      </c>
      <c r="H81" s="66"/>
      <c r="I81" s="67" t="n">
        <f aca="false">G81*C81</f>
        <v>8772</v>
      </c>
      <c r="J81" s="67"/>
      <c r="K81" s="4" t="s">
        <v>82</v>
      </c>
      <c r="L81" s="4"/>
      <c r="M81" s="4" t="s">
        <v>4</v>
      </c>
      <c r="N81" s="4"/>
      <c r="O81" s="4" t="s">
        <v>97</v>
      </c>
      <c r="P81" s="4"/>
      <c r="Q81" s="4" t="s">
        <v>80</v>
      </c>
      <c r="R81" s="4"/>
      <c r="S81" s="4" t="s">
        <v>98</v>
      </c>
      <c r="T81" s="4"/>
    </row>
    <row r="82" customFormat="false" ht="15" hidden="false" customHeight="true" outlineLevel="0" collapsed="false">
      <c r="A82" s="103" t="s">
        <v>96</v>
      </c>
      <c r="B82" s="103"/>
      <c r="C82" s="64" t="n">
        <v>6040.12</v>
      </c>
      <c r="D82" s="64"/>
      <c r="E82" s="104" t="n">
        <f aca="false">E70</f>
        <v>1200</v>
      </c>
      <c r="F82" s="89" t="n">
        <f aca="false">C82/E82</f>
        <v>5.03343333333333</v>
      </c>
      <c r="G82" s="66" t="n">
        <f aca="false">S246</f>
        <v>4.88</v>
      </c>
      <c r="H82" s="66"/>
      <c r="I82" s="67" t="n">
        <f aca="false">G82*C82</f>
        <v>29475.7856</v>
      </c>
      <c r="J82" s="67"/>
      <c r="K82" s="69" t="str">
        <f aca="false">A27</f>
        <v>Área Livre</v>
      </c>
      <c r="L82" s="69"/>
      <c r="M82" s="70" t="s">
        <v>87</v>
      </c>
      <c r="N82" s="70"/>
      <c r="O82" s="86" t="n">
        <f aca="false">1/(30*E27)</f>
        <v>2.84900284900285E-005</v>
      </c>
      <c r="P82" s="86"/>
      <c r="Q82" s="71" t="n">
        <f aca="false">$N$5</f>
        <v>8764.87</v>
      </c>
      <c r="R82" s="71"/>
      <c r="S82" s="61" t="n">
        <f aca="false">Q82*O82</f>
        <v>0.249711396011396</v>
      </c>
      <c r="T82" s="61"/>
    </row>
    <row r="83" customFormat="false" ht="15" hidden="false" customHeight="true" outlineLevel="0" collapsed="false">
      <c r="A83" s="103" t="s">
        <v>102</v>
      </c>
      <c r="B83" s="103"/>
      <c r="C83" s="64" t="n">
        <v>152.65</v>
      </c>
      <c r="D83" s="64"/>
      <c r="E83" s="104" t="n">
        <f aca="false">E72</f>
        <v>1200</v>
      </c>
      <c r="F83" s="89" t="n">
        <f aca="false">C83/E83</f>
        <v>0.127208333333333</v>
      </c>
      <c r="G83" s="66" t="n">
        <f aca="false">S251</f>
        <v>4.88</v>
      </c>
      <c r="H83" s="66"/>
      <c r="I83" s="67" t="n">
        <f aca="false">G83*C83</f>
        <v>744.932</v>
      </c>
      <c r="J83" s="67"/>
      <c r="K83" s="69"/>
      <c r="L83" s="69"/>
      <c r="M83" s="72" t="s">
        <v>101</v>
      </c>
      <c r="N83" s="72"/>
      <c r="O83" s="87" t="n">
        <f aca="false">1/E27</f>
        <v>0.000854700854700855</v>
      </c>
      <c r="P83" s="87"/>
      <c r="Q83" s="73" t="n">
        <f aca="false">$N$7</f>
        <v>5569.36</v>
      </c>
      <c r="R83" s="73"/>
      <c r="S83" s="74" t="n">
        <f aca="false">Q83*O83</f>
        <v>4.76013675213675</v>
      </c>
      <c r="T83" s="74"/>
    </row>
    <row r="84" customFormat="false" ht="15" hidden="false" customHeight="true" outlineLevel="0" collapsed="false">
      <c r="A84" s="105" t="s">
        <v>106</v>
      </c>
      <c r="B84" s="105"/>
      <c r="C84" s="77" t="n">
        <v>392.18</v>
      </c>
      <c r="D84" s="77"/>
      <c r="E84" s="106" t="n">
        <v>2650</v>
      </c>
      <c r="F84" s="92" t="n">
        <f aca="false">C84/E84</f>
        <v>0.147992452830189</v>
      </c>
      <c r="G84" s="79" t="n">
        <f aca="false">S256</f>
        <v>2.21</v>
      </c>
      <c r="H84" s="79"/>
      <c r="I84" s="74" t="n">
        <f aca="false">G84*C84</f>
        <v>866.7178</v>
      </c>
      <c r="J84" s="74"/>
      <c r="K84" s="14" t="s">
        <v>103</v>
      </c>
      <c r="L84" s="14"/>
      <c r="M84" s="14"/>
      <c r="N84" s="14"/>
      <c r="O84" s="14"/>
      <c r="P84" s="14"/>
      <c r="Q84" s="14"/>
      <c r="R84" s="14"/>
      <c r="S84" s="16" t="n">
        <f aca="false">ROUND(SUM(S82:T83),2)</f>
        <v>5.01</v>
      </c>
      <c r="T84" s="16"/>
    </row>
    <row r="85" customFormat="false" ht="15" hidden="false" customHeight="true" outlineLevel="0" collapsed="false">
      <c r="A85" s="14" t="s">
        <v>103</v>
      </c>
      <c r="B85" s="14"/>
      <c r="C85" s="81" t="n">
        <f aca="false">SUM(C80:D84)</f>
        <v>6984.95</v>
      </c>
      <c r="D85" s="81"/>
      <c r="E85" s="82"/>
      <c r="F85" s="83" t="n">
        <f aca="false">SUM(F80:F84)</f>
        <v>6.64196745283019</v>
      </c>
      <c r="G85" s="28"/>
      <c r="H85" s="28"/>
      <c r="I85" s="16" t="n">
        <f aca="false">SUM(I80:J84)</f>
        <v>39859.4354</v>
      </c>
      <c r="J85" s="16"/>
    </row>
    <row r="86" customFormat="false" ht="15" hidden="false" customHeight="true" outlineLevel="0" collapsed="false">
      <c r="A86" s="14" t="s">
        <v>11</v>
      </c>
      <c r="B86" s="14"/>
      <c r="C86" s="14"/>
      <c r="D86" s="14"/>
      <c r="E86" s="14"/>
      <c r="F86" s="14"/>
      <c r="G86" s="14"/>
      <c r="H86" s="14"/>
      <c r="I86" s="16" t="n">
        <f aca="false">I85*12</f>
        <v>478313.2248</v>
      </c>
      <c r="J86" s="16"/>
    </row>
    <row r="87" customFormat="false" ht="15" hidden="false" customHeight="true" outlineLevel="0" collapsed="false">
      <c r="A87" s="108"/>
      <c r="B87" s="108"/>
      <c r="C87" s="108"/>
      <c r="D87" s="108"/>
      <c r="E87" s="109"/>
      <c r="F87" s="108"/>
      <c r="G87" s="110"/>
      <c r="H87" s="110"/>
      <c r="I87" s="108"/>
      <c r="J87" s="108"/>
      <c r="K87" s="4" t="s">
        <v>82</v>
      </c>
      <c r="L87" s="4"/>
      <c r="M87" s="4" t="s">
        <v>4</v>
      </c>
      <c r="N87" s="4"/>
      <c r="O87" s="4" t="s">
        <v>97</v>
      </c>
      <c r="P87" s="4"/>
      <c r="Q87" s="4" t="s">
        <v>80</v>
      </c>
      <c r="R87" s="4"/>
      <c r="S87" s="4" t="s">
        <v>98</v>
      </c>
      <c r="T87" s="4"/>
    </row>
    <row r="88" customFormat="false" ht="15" hidden="false" customHeight="true" outlineLevel="0" collapsed="false">
      <c r="A88" s="108"/>
      <c r="B88" s="108"/>
      <c r="C88" s="108"/>
      <c r="D88" s="108"/>
      <c r="E88" s="109"/>
      <c r="F88" s="109"/>
      <c r="G88" s="110"/>
      <c r="H88" s="110"/>
      <c r="I88" s="108"/>
      <c r="J88" s="108"/>
      <c r="K88" s="69" t="str">
        <f aca="false">A28</f>
        <v>Banheiro Insalubre 20%</v>
      </c>
      <c r="L88" s="69"/>
      <c r="M88" s="70" t="s">
        <v>87</v>
      </c>
      <c r="N88" s="70"/>
      <c r="O88" s="111" t="n">
        <f aca="false">1/(30*E28)</f>
        <v>0.000111111111111111</v>
      </c>
      <c r="P88" s="111"/>
      <c r="Q88" s="61" t="n">
        <f aca="false">$N$5</f>
        <v>8764.87</v>
      </c>
      <c r="R88" s="61"/>
      <c r="S88" s="9" t="n">
        <f aca="false">Q88*O88</f>
        <v>0.973874444444444</v>
      </c>
      <c r="T88" s="9"/>
    </row>
    <row r="89" customFormat="false" ht="15" hidden="false" customHeight="true" outlineLevel="0" collapsed="false">
      <c r="A89" s="112"/>
      <c r="B89" s="112"/>
      <c r="C89" s="113"/>
      <c r="D89" s="113"/>
      <c r="E89" s="114"/>
      <c r="F89" s="115"/>
      <c r="G89" s="116"/>
      <c r="H89" s="116"/>
      <c r="I89" s="117"/>
      <c r="J89" s="117"/>
      <c r="K89" s="69"/>
      <c r="L89" s="69"/>
      <c r="M89" s="72" t="s">
        <v>101</v>
      </c>
      <c r="N89" s="72"/>
      <c r="O89" s="111" t="n">
        <f aca="false">1/E28</f>
        <v>0.00333333333333333</v>
      </c>
      <c r="P89" s="111"/>
      <c r="Q89" s="73" t="n">
        <f aca="false">$N$7</f>
        <v>5569.36</v>
      </c>
      <c r="R89" s="73"/>
      <c r="S89" s="9" t="n">
        <f aca="false">Q89*O89</f>
        <v>18.5645333333333</v>
      </c>
      <c r="T89" s="9"/>
    </row>
    <row r="90" customFormat="false" ht="15.75" hidden="false" customHeight="true" outlineLevel="0" collapsed="false">
      <c r="A90" s="112"/>
      <c r="B90" s="112"/>
      <c r="C90" s="113"/>
      <c r="D90" s="113"/>
      <c r="E90" s="114"/>
      <c r="F90" s="115"/>
      <c r="G90" s="116"/>
      <c r="H90" s="116"/>
      <c r="I90" s="117"/>
      <c r="J90" s="117"/>
      <c r="K90" s="14" t="s">
        <v>103</v>
      </c>
      <c r="L90" s="14"/>
      <c r="M90" s="14"/>
      <c r="N90" s="14"/>
      <c r="O90" s="14"/>
      <c r="P90" s="14"/>
      <c r="Q90" s="14"/>
      <c r="R90" s="14"/>
      <c r="S90" s="16" t="n">
        <f aca="false">ROUND(SUM(S88:T89),2)</f>
        <v>19.54</v>
      </c>
      <c r="T90" s="16"/>
    </row>
    <row r="91" customFormat="false" ht="15" hidden="false" customHeight="true" outlineLevel="0" collapsed="false">
      <c r="A91" s="118"/>
      <c r="B91" s="118"/>
      <c r="C91" s="119"/>
      <c r="D91" s="119"/>
      <c r="E91" s="120"/>
      <c r="F91" s="121"/>
      <c r="G91" s="122"/>
      <c r="H91" s="122"/>
      <c r="I91" s="123"/>
      <c r="J91" s="123"/>
    </row>
    <row r="92" customFormat="false" ht="15" hidden="false" customHeight="true" outlineLevel="0" collapsed="false">
      <c r="A92" s="118"/>
      <c r="B92" s="118"/>
      <c r="C92" s="118"/>
      <c r="D92" s="118"/>
      <c r="E92" s="118"/>
      <c r="F92" s="118"/>
      <c r="G92" s="118"/>
      <c r="H92" s="118"/>
      <c r="I92" s="123"/>
      <c r="J92" s="123"/>
      <c r="K92" s="4" t="s">
        <v>82</v>
      </c>
      <c r="L92" s="4"/>
      <c r="M92" s="4" t="s">
        <v>4</v>
      </c>
      <c r="N92" s="4"/>
      <c r="O92" s="4" t="s">
        <v>97</v>
      </c>
      <c r="P92" s="4"/>
      <c r="Q92" s="4" t="s">
        <v>80</v>
      </c>
      <c r="R92" s="4"/>
      <c r="S92" s="4" t="s">
        <v>98</v>
      </c>
      <c r="T92" s="4"/>
    </row>
    <row r="93" customFormat="false" ht="15" hidden="false" customHeight="true" outlineLevel="0" collapsed="false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69" t="str">
        <f aca="false">A29</f>
        <v>Banheiro Insalubre 40%</v>
      </c>
      <c r="L93" s="69"/>
      <c r="M93" s="70" t="s">
        <v>87</v>
      </c>
      <c r="N93" s="70"/>
      <c r="O93" s="86" t="n">
        <f aca="false">1/(30*E29)</f>
        <v>0.000111111111111111</v>
      </c>
      <c r="P93" s="86"/>
      <c r="Q93" s="71" t="n">
        <f aca="false">$N$5</f>
        <v>8764.87</v>
      </c>
      <c r="R93" s="71"/>
      <c r="S93" s="61" t="n">
        <f aca="false">Q93*O93</f>
        <v>0.973874444444444</v>
      </c>
      <c r="T93" s="61"/>
    </row>
    <row r="94" customFormat="false" ht="15" hidden="false" customHeight="true" outlineLevel="0" collapsed="false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69"/>
      <c r="L94" s="69"/>
      <c r="M94" s="72" t="s">
        <v>101</v>
      </c>
      <c r="N94" s="72"/>
      <c r="O94" s="87" t="n">
        <f aca="false">1/E29</f>
        <v>0.00333333333333333</v>
      </c>
      <c r="P94" s="87"/>
      <c r="Q94" s="80" t="n">
        <f aca="false">$N$6</f>
        <v>6285.54</v>
      </c>
      <c r="R94" s="80"/>
      <c r="S94" s="74" t="n">
        <f aca="false">Q94*O94</f>
        <v>20.9518</v>
      </c>
      <c r="T94" s="74"/>
    </row>
    <row r="95" customFormat="false" ht="15" hidden="false" customHeight="true" outlineLevel="0" collapsed="false">
      <c r="A95" s="108"/>
      <c r="B95" s="108"/>
      <c r="C95" s="108"/>
      <c r="D95" s="108"/>
      <c r="E95" s="109"/>
      <c r="F95" s="108"/>
      <c r="G95" s="110"/>
      <c r="H95" s="110"/>
      <c r="I95" s="108"/>
      <c r="J95" s="108"/>
      <c r="K95" s="14" t="s">
        <v>103</v>
      </c>
      <c r="L95" s="14"/>
      <c r="M95" s="14"/>
      <c r="N95" s="14"/>
      <c r="O95" s="14"/>
      <c r="P95" s="14"/>
      <c r="Q95" s="14"/>
      <c r="R95" s="14"/>
      <c r="S95" s="16" t="n">
        <f aca="false">ROUND(SUM(S93:T94),2)</f>
        <v>21.93</v>
      </c>
      <c r="T95" s="16"/>
    </row>
    <row r="96" customFormat="false" ht="14.25" hidden="false" customHeight="true" outlineLevel="0" collapsed="false">
      <c r="A96" s="108"/>
      <c r="B96" s="108"/>
      <c r="C96" s="108"/>
      <c r="D96" s="108"/>
      <c r="E96" s="109"/>
      <c r="F96" s="109"/>
      <c r="G96" s="110"/>
      <c r="H96" s="110"/>
      <c r="I96" s="108"/>
      <c r="J96" s="108"/>
    </row>
    <row r="97" customFormat="false" ht="15" hidden="false" customHeight="true" outlineLevel="0" collapsed="false">
      <c r="A97" s="112"/>
      <c r="B97" s="112"/>
      <c r="C97" s="113"/>
      <c r="D97" s="113"/>
      <c r="E97" s="114"/>
      <c r="F97" s="115"/>
      <c r="G97" s="116"/>
      <c r="H97" s="116"/>
      <c r="I97" s="117"/>
      <c r="J97" s="117"/>
      <c r="K97" s="4" t="s">
        <v>82</v>
      </c>
      <c r="L97" s="4"/>
      <c r="M97" s="4" t="s">
        <v>4</v>
      </c>
      <c r="N97" s="4"/>
      <c r="O97" s="4" t="s">
        <v>97</v>
      </c>
      <c r="P97" s="4"/>
      <c r="Q97" s="4" t="s">
        <v>80</v>
      </c>
      <c r="R97" s="4"/>
      <c r="S97" s="4" t="s">
        <v>98</v>
      </c>
      <c r="T97" s="4"/>
    </row>
    <row r="98" customFormat="false" ht="15" hidden="false" customHeight="true" outlineLevel="0" collapsed="false">
      <c r="A98" s="112"/>
      <c r="B98" s="112"/>
      <c r="C98" s="113"/>
      <c r="D98" s="113"/>
      <c r="E98" s="114"/>
      <c r="F98" s="115"/>
      <c r="G98" s="116"/>
      <c r="H98" s="116"/>
      <c r="I98" s="117"/>
      <c r="J98" s="117"/>
      <c r="K98" s="69" t="str">
        <f aca="false">A30</f>
        <v>Calçada</v>
      </c>
      <c r="L98" s="69"/>
      <c r="M98" s="70" t="s">
        <v>87</v>
      </c>
      <c r="N98" s="70"/>
      <c r="O98" s="86" t="n">
        <f aca="false">1/(30*E30)</f>
        <v>5.55555555555556E-006</v>
      </c>
      <c r="P98" s="86"/>
      <c r="Q98" s="71" t="n">
        <f aca="false">$N$5</f>
        <v>8764.87</v>
      </c>
      <c r="R98" s="71"/>
      <c r="S98" s="61" t="n">
        <f aca="false">Q98*O98</f>
        <v>0.0486937222222223</v>
      </c>
      <c r="T98" s="61"/>
    </row>
    <row r="99" customFormat="false" ht="15" hidden="false" customHeight="true" outlineLevel="0" collapsed="false">
      <c r="A99" s="118"/>
      <c r="B99" s="118"/>
      <c r="C99" s="119"/>
      <c r="D99" s="119"/>
      <c r="E99" s="120"/>
      <c r="F99" s="121"/>
      <c r="G99" s="122"/>
      <c r="H99" s="122"/>
      <c r="I99" s="123"/>
      <c r="J99" s="123"/>
      <c r="K99" s="69"/>
      <c r="L99" s="69"/>
      <c r="M99" s="72" t="s">
        <v>101</v>
      </c>
      <c r="N99" s="72"/>
      <c r="O99" s="87" t="n">
        <f aca="false">1/E30</f>
        <v>0.000166666666666667</v>
      </c>
      <c r="P99" s="87"/>
      <c r="Q99" s="73" t="n">
        <f aca="false">$N$7</f>
        <v>5569.36</v>
      </c>
      <c r="R99" s="73"/>
      <c r="S99" s="74" t="n">
        <f aca="false">Q99*O99</f>
        <v>0.928226666666668</v>
      </c>
      <c r="T99" s="74"/>
    </row>
    <row r="100" customFormat="false" ht="15" hidden="false" customHeight="true" outlineLevel="0" collapsed="false">
      <c r="A100" s="118"/>
      <c r="B100" s="118"/>
      <c r="C100" s="118"/>
      <c r="D100" s="118"/>
      <c r="E100" s="118"/>
      <c r="F100" s="118"/>
      <c r="G100" s="118"/>
      <c r="H100" s="118"/>
      <c r="I100" s="123"/>
      <c r="J100" s="123"/>
      <c r="K100" s="14" t="s">
        <v>103</v>
      </c>
      <c r="L100" s="14"/>
      <c r="M100" s="14"/>
      <c r="N100" s="14"/>
      <c r="O100" s="14"/>
      <c r="P100" s="14"/>
      <c r="Q100" s="14"/>
      <c r="R100" s="14"/>
      <c r="S100" s="16" t="n">
        <f aca="false">ROUND(SUM(S98:T99),2)</f>
        <v>0.98</v>
      </c>
      <c r="T100" s="16"/>
    </row>
    <row r="101" customFormat="false" ht="14.25" hidden="false" customHeight="true" outlineLevel="0" collapsed="false">
      <c r="E101" s="43"/>
      <c r="F101" s="43"/>
    </row>
    <row r="102" customFormat="false" ht="15" hidden="false" customHeight="true" outlineLevel="0" collapsed="false">
      <c r="A102" s="48" t="s">
        <v>115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" t="s">
        <v>82</v>
      </c>
      <c r="L102" s="4"/>
      <c r="M102" s="4" t="s">
        <v>4</v>
      </c>
      <c r="N102" s="4"/>
      <c r="O102" s="4" t="s">
        <v>97</v>
      </c>
      <c r="P102" s="4"/>
      <c r="Q102" s="4" t="s">
        <v>80</v>
      </c>
      <c r="R102" s="4"/>
      <c r="S102" s="4" t="s">
        <v>98</v>
      </c>
      <c r="T102" s="4"/>
    </row>
    <row r="103" customFormat="false" ht="15" hidden="false" customHeight="true" outlineLevel="0" collapsed="false">
      <c r="A103" s="3" t="s">
        <v>82</v>
      </c>
      <c r="B103" s="3"/>
      <c r="C103" s="3" t="s">
        <v>83</v>
      </c>
      <c r="D103" s="3"/>
      <c r="E103" s="52" t="s">
        <v>84</v>
      </c>
      <c r="F103" s="3" t="s">
        <v>3</v>
      </c>
      <c r="G103" s="3" t="s">
        <v>85</v>
      </c>
      <c r="H103" s="3"/>
      <c r="I103" s="3" t="s">
        <v>86</v>
      </c>
      <c r="J103" s="3"/>
      <c r="K103" s="69" t="str">
        <f aca="false">A31</f>
        <v>Piso Adjacente</v>
      </c>
      <c r="L103" s="69"/>
      <c r="M103" s="70" t="s">
        <v>87</v>
      </c>
      <c r="N103" s="70"/>
      <c r="O103" s="86" t="n">
        <f aca="false">1/(30*E31)</f>
        <v>1.85185185185185E-005</v>
      </c>
      <c r="P103" s="86"/>
      <c r="Q103" s="71" t="n">
        <f aca="false">$N$5</f>
        <v>8764.87</v>
      </c>
      <c r="R103" s="71"/>
      <c r="S103" s="61" t="n">
        <f aca="false">Q103*O103</f>
        <v>0.162312407407407</v>
      </c>
      <c r="T103" s="61"/>
    </row>
    <row r="104" customFormat="false" ht="15" hidden="false" customHeight="true" outlineLevel="0" collapsed="false">
      <c r="A104" s="3"/>
      <c r="B104" s="3"/>
      <c r="C104" s="3"/>
      <c r="D104" s="3"/>
      <c r="E104" s="52"/>
      <c r="F104" s="52"/>
      <c r="G104" s="3"/>
      <c r="H104" s="3"/>
      <c r="I104" s="3"/>
      <c r="J104" s="3"/>
      <c r="K104" s="69"/>
      <c r="L104" s="69"/>
      <c r="M104" s="72" t="s">
        <v>101</v>
      </c>
      <c r="N104" s="72"/>
      <c r="O104" s="87" t="n">
        <f aca="false">1/E31</f>
        <v>0.000555555555555556</v>
      </c>
      <c r="P104" s="87"/>
      <c r="Q104" s="73" t="n">
        <f aca="false">$N$7</f>
        <v>5569.36</v>
      </c>
      <c r="R104" s="73"/>
      <c r="S104" s="74" t="n">
        <f aca="false">Q104*O104</f>
        <v>3.09408888888889</v>
      </c>
      <c r="T104" s="74"/>
    </row>
    <row r="105" customFormat="false" ht="15" hidden="false" customHeight="true" outlineLevel="0" collapsed="false">
      <c r="A105" s="101" t="s">
        <v>116</v>
      </c>
      <c r="B105" s="101"/>
      <c r="C105" s="57" t="n">
        <v>476.27</v>
      </c>
      <c r="D105" s="57"/>
      <c r="E105" s="102" t="n">
        <v>1800</v>
      </c>
      <c r="F105" s="96" t="n">
        <f aca="false">C105/E105</f>
        <v>0.264594444444444</v>
      </c>
      <c r="G105" s="60" t="n">
        <f aca="false">S289</f>
        <v>3.21</v>
      </c>
      <c r="H105" s="60"/>
      <c r="I105" s="61" t="n">
        <f aca="false">G105*C105</f>
        <v>1528.8267</v>
      </c>
      <c r="J105" s="61"/>
      <c r="K105" s="14" t="s">
        <v>103</v>
      </c>
      <c r="L105" s="14"/>
      <c r="M105" s="14"/>
      <c r="N105" s="14"/>
      <c r="O105" s="14"/>
      <c r="P105" s="14"/>
      <c r="Q105" s="14"/>
      <c r="R105" s="14"/>
      <c r="S105" s="16" t="n">
        <f aca="false">ROUND(SUM(S103:T104),2)</f>
        <v>3.26</v>
      </c>
      <c r="T105" s="16"/>
    </row>
    <row r="106" customFormat="false" ht="15" hidden="false" customHeight="true" outlineLevel="0" collapsed="false">
      <c r="A106" s="105" t="s">
        <v>96</v>
      </c>
      <c r="B106" s="105"/>
      <c r="C106" s="77" t="n">
        <v>1951.6</v>
      </c>
      <c r="D106" s="77"/>
      <c r="E106" s="106" t="n">
        <v>714</v>
      </c>
      <c r="F106" s="92" t="n">
        <f aca="false">C106/E106</f>
        <v>2.73333333333333</v>
      </c>
      <c r="G106" s="79" t="n">
        <f aca="false">S294</f>
        <v>8.09</v>
      </c>
      <c r="H106" s="79"/>
      <c r="I106" s="74" t="n">
        <f aca="false">G106*C106</f>
        <v>15788.444</v>
      </c>
      <c r="J106" s="74"/>
    </row>
    <row r="107" customFormat="false" ht="15" hidden="false" customHeight="true" outlineLevel="0" collapsed="false">
      <c r="A107" s="14" t="s">
        <v>103</v>
      </c>
      <c r="B107" s="14"/>
      <c r="C107" s="81" t="n">
        <f aca="false">SUM(C105:D106)</f>
        <v>2427.87</v>
      </c>
      <c r="D107" s="81"/>
      <c r="E107" s="82"/>
      <c r="F107" s="15" t="n">
        <f aca="false">ROUND(SUM(F105:F106),2)</f>
        <v>3</v>
      </c>
      <c r="G107" s="28"/>
      <c r="H107" s="28"/>
      <c r="I107" s="16" t="n">
        <f aca="false">ROUND(SUM(I105:J106),2)</f>
        <v>17317.27</v>
      </c>
      <c r="J107" s="16"/>
      <c r="K107" s="4" t="s">
        <v>82</v>
      </c>
      <c r="L107" s="4"/>
      <c r="M107" s="4" t="s">
        <v>4</v>
      </c>
      <c r="N107" s="4"/>
      <c r="O107" s="4" t="s">
        <v>97</v>
      </c>
      <c r="P107" s="4"/>
      <c r="Q107" s="4" t="s">
        <v>80</v>
      </c>
      <c r="R107" s="4"/>
      <c r="S107" s="4" t="s">
        <v>98</v>
      </c>
      <c r="T107" s="4"/>
    </row>
    <row r="108" customFormat="false" ht="15" hidden="false" customHeight="true" outlineLevel="0" collapsed="false">
      <c r="A108" s="14" t="s">
        <v>11</v>
      </c>
      <c r="B108" s="14"/>
      <c r="C108" s="14"/>
      <c r="D108" s="14"/>
      <c r="E108" s="14"/>
      <c r="F108" s="14"/>
      <c r="G108" s="14"/>
      <c r="H108" s="14"/>
      <c r="I108" s="16" t="n">
        <f aca="false">I107*12</f>
        <v>207807.24</v>
      </c>
      <c r="J108" s="16"/>
      <c r="K108" s="69" t="str">
        <f aca="false">A32</f>
        <v>Auditório</v>
      </c>
      <c r="L108" s="69"/>
      <c r="M108" s="70" t="s">
        <v>87</v>
      </c>
      <c r="N108" s="70"/>
      <c r="O108" s="86" t="n">
        <f aca="false">1/(30*E32)</f>
        <v>3.7037037037037E-005</v>
      </c>
      <c r="P108" s="86"/>
      <c r="Q108" s="71" t="n">
        <f aca="false">$N$5</f>
        <v>8764.87</v>
      </c>
      <c r="R108" s="71"/>
      <c r="S108" s="61" t="n">
        <f aca="false">Q108*O108</f>
        <v>0.324624814814815</v>
      </c>
      <c r="T108" s="61"/>
    </row>
    <row r="109" customFormat="false" ht="15" hidden="false" customHeight="true" outlineLevel="0" collapsed="false">
      <c r="E109" s="43"/>
      <c r="F109" s="43"/>
      <c r="J109" s="125"/>
      <c r="K109" s="69"/>
      <c r="L109" s="69"/>
      <c r="M109" s="72" t="s">
        <v>101</v>
      </c>
      <c r="N109" s="72"/>
      <c r="O109" s="87" t="n">
        <f aca="false">1/E32</f>
        <v>0.00111111111111111</v>
      </c>
      <c r="P109" s="87"/>
      <c r="Q109" s="73" t="n">
        <f aca="false">$N$7</f>
        <v>5569.36</v>
      </c>
      <c r="R109" s="73"/>
      <c r="S109" s="74" t="n">
        <f aca="false">Q109*O109</f>
        <v>6.18817777777777</v>
      </c>
      <c r="T109" s="74"/>
    </row>
    <row r="110" customFormat="false" ht="15" hidden="false" customHeight="true" outlineLevel="0" collapsed="false">
      <c r="E110" s="43"/>
      <c r="F110" s="43"/>
      <c r="K110" s="14" t="s">
        <v>103</v>
      </c>
      <c r="L110" s="14"/>
      <c r="M110" s="14"/>
      <c r="N110" s="14"/>
      <c r="O110" s="14"/>
      <c r="P110" s="14"/>
      <c r="Q110" s="14"/>
      <c r="R110" s="14"/>
      <c r="S110" s="16" t="n">
        <f aca="false">ROUND(SUM(S108:T109),2)</f>
        <v>6.51</v>
      </c>
      <c r="T110" s="16"/>
    </row>
    <row r="111" customFormat="false" ht="15" hidden="false" customHeight="true" outlineLevel="0" collapsed="false">
      <c r="A111" s="126" t="s">
        <v>117</v>
      </c>
      <c r="B111" s="126"/>
      <c r="C111" s="126"/>
      <c r="D111" s="126"/>
      <c r="E111" s="126"/>
      <c r="F111" s="126"/>
      <c r="G111" s="126"/>
      <c r="H111" s="126"/>
      <c r="I111" s="126"/>
      <c r="J111" s="126"/>
    </row>
    <row r="112" customFormat="false" ht="15" hidden="false" customHeight="true" outlineLevel="0" collapsed="false">
      <c r="A112" s="3" t="s">
        <v>82</v>
      </c>
      <c r="B112" s="3"/>
      <c r="C112" s="3" t="s">
        <v>83</v>
      </c>
      <c r="D112" s="3"/>
      <c r="E112" s="52" t="s">
        <v>84</v>
      </c>
      <c r="F112" s="3" t="s">
        <v>3</v>
      </c>
      <c r="G112" s="3" t="s">
        <v>85</v>
      </c>
      <c r="H112" s="3"/>
      <c r="I112" s="5" t="s">
        <v>86</v>
      </c>
      <c r="J112" s="5"/>
      <c r="K112" s="127" t="s">
        <v>118</v>
      </c>
      <c r="L112" s="127"/>
      <c r="M112" s="127"/>
      <c r="N112" s="127"/>
      <c r="O112" s="127"/>
      <c r="P112" s="127"/>
      <c r="Q112" s="127"/>
      <c r="R112" s="127"/>
      <c r="S112" s="127"/>
      <c r="T112" s="127"/>
    </row>
    <row r="113" customFormat="false" ht="15" hidden="false" customHeight="true" outlineLevel="0" collapsed="false">
      <c r="A113" s="3"/>
      <c r="B113" s="3"/>
      <c r="C113" s="3"/>
      <c r="D113" s="3"/>
      <c r="E113" s="52"/>
      <c r="F113" s="52"/>
      <c r="G113" s="3"/>
      <c r="H113" s="3"/>
      <c r="I113" s="5"/>
      <c r="J113" s="5"/>
      <c r="K113" s="128" t="s">
        <v>82</v>
      </c>
      <c r="L113" s="128"/>
      <c r="M113" s="4" t="s">
        <v>4</v>
      </c>
      <c r="N113" s="4"/>
      <c r="O113" s="4" t="s">
        <v>97</v>
      </c>
      <c r="P113" s="4"/>
      <c r="Q113" s="4" t="s">
        <v>80</v>
      </c>
      <c r="R113" s="4"/>
      <c r="S113" s="4" t="s">
        <v>98</v>
      </c>
      <c r="T113" s="4"/>
    </row>
    <row r="114" customFormat="false" ht="15" hidden="false" customHeight="true" outlineLevel="0" collapsed="false">
      <c r="A114" s="101" t="s">
        <v>116</v>
      </c>
      <c r="B114" s="101"/>
      <c r="C114" s="57" t="n">
        <v>496.06</v>
      </c>
      <c r="D114" s="57"/>
      <c r="E114" s="102" t="n">
        <v>1100</v>
      </c>
      <c r="F114" s="96" t="n">
        <f aca="false">C114/E114</f>
        <v>0.450963636363636</v>
      </c>
      <c r="G114" s="60" t="n">
        <f aca="false">S303</f>
        <v>6.53227484848485</v>
      </c>
      <c r="H114" s="60"/>
      <c r="I114" s="61" t="n">
        <f aca="false">G114*C114</f>
        <v>3240.40026133939</v>
      </c>
      <c r="J114" s="61"/>
      <c r="K114" s="69" t="str">
        <f aca="false">A39</f>
        <v>Calçada</v>
      </c>
      <c r="L114" s="69"/>
      <c r="M114" s="70" t="s">
        <v>87</v>
      </c>
      <c r="N114" s="70"/>
      <c r="O114" s="86" t="n">
        <f aca="false">1/(30*E39)</f>
        <v>5.55555555555556E-006</v>
      </c>
      <c r="P114" s="86"/>
      <c r="Q114" s="71" t="n">
        <f aca="false">$N$5</f>
        <v>8764.87</v>
      </c>
      <c r="R114" s="71"/>
      <c r="S114" s="61" t="n">
        <f aca="false">Q114*O114</f>
        <v>0.0486937222222223</v>
      </c>
      <c r="T114" s="61"/>
    </row>
    <row r="115" customFormat="false" ht="15" hidden="false" customHeight="true" outlineLevel="0" collapsed="false">
      <c r="A115" s="103" t="s">
        <v>119</v>
      </c>
      <c r="B115" s="103"/>
      <c r="C115" s="64" t="n">
        <v>114.03</v>
      </c>
      <c r="D115" s="64"/>
      <c r="E115" s="104" t="n">
        <v>5000</v>
      </c>
      <c r="F115" s="89" t="n">
        <f aca="false">C115/E115</f>
        <v>0.022806</v>
      </c>
      <c r="G115" s="66" t="n">
        <f aca="false">S308</f>
        <v>1.43710046666667</v>
      </c>
      <c r="H115" s="66"/>
      <c r="I115" s="67" t="n">
        <f aca="false">G115*C115</f>
        <v>163.872566214</v>
      </c>
      <c r="J115" s="67"/>
      <c r="K115" s="69"/>
      <c r="L115" s="69"/>
      <c r="M115" s="72" t="s">
        <v>101</v>
      </c>
      <c r="N115" s="72"/>
      <c r="O115" s="87" t="n">
        <f aca="false">1/E39</f>
        <v>0.000166666666666667</v>
      </c>
      <c r="P115" s="87"/>
      <c r="Q115" s="73" t="n">
        <f aca="false">$N$7</f>
        <v>5569.36</v>
      </c>
      <c r="R115" s="73"/>
      <c r="S115" s="74" t="n">
        <f aca="false">Q115*O115</f>
        <v>0.928226666666668</v>
      </c>
      <c r="T115" s="74"/>
    </row>
    <row r="116" customFormat="false" ht="15" hidden="false" customHeight="true" outlineLevel="0" collapsed="false">
      <c r="A116" s="103" t="s">
        <v>120</v>
      </c>
      <c r="B116" s="103"/>
      <c r="C116" s="64" t="n">
        <v>148.14</v>
      </c>
      <c r="D116" s="64"/>
      <c r="E116" s="104" t="n">
        <v>1600</v>
      </c>
      <c r="F116" s="89" t="n">
        <f aca="false">C116/E116</f>
        <v>0.0925875</v>
      </c>
      <c r="G116" s="66" t="n">
        <f aca="false">S313</f>
        <v>6.34</v>
      </c>
      <c r="H116" s="66"/>
      <c r="I116" s="67" t="n">
        <f aca="false">G116*C116</f>
        <v>939.2076</v>
      </c>
      <c r="J116" s="67"/>
      <c r="K116" s="14" t="s">
        <v>103</v>
      </c>
      <c r="L116" s="14"/>
      <c r="M116" s="14"/>
      <c r="N116" s="14"/>
      <c r="O116" s="14"/>
      <c r="P116" s="14"/>
      <c r="Q116" s="14"/>
      <c r="R116" s="14"/>
      <c r="S116" s="16" t="n">
        <f aca="false">ROUND(SUM(S114:T115),2)</f>
        <v>0.98</v>
      </c>
      <c r="T116" s="16"/>
    </row>
    <row r="117" customFormat="false" ht="15" hidden="false" customHeight="true" outlineLevel="0" collapsed="false">
      <c r="A117" s="105" t="s">
        <v>96</v>
      </c>
      <c r="B117" s="105"/>
      <c r="C117" s="77" t="n">
        <v>1147.16</v>
      </c>
      <c r="D117" s="77"/>
      <c r="E117" s="106" t="n">
        <v>800</v>
      </c>
      <c r="F117" s="92" t="n">
        <f aca="false">C117/E117</f>
        <v>1.43395</v>
      </c>
      <c r="G117" s="79" t="n">
        <f aca="false">S317</f>
        <v>8.98187791666667</v>
      </c>
      <c r="H117" s="79"/>
      <c r="I117" s="129" t="n">
        <f aca="false">G117*C117</f>
        <v>10303.6510708833</v>
      </c>
      <c r="J117" s="129"/>
    </row>
    <row r="118" customFormat="false" ht="15" hidden="false" customHeight="true" outlineLevel="0" collapsed="false">
      <c r="A118" s="14" t="s">
        <v>103</v>
      </c>
      <c r="B118" s="14"/>
      <c r="C118" s="81" t="n">
        <f aca="false">SUM(C114:D117)</f>
        <v>1905.39</v>
      </c>
      <c r="D118" s="81"/>
      <c r="E118" s="82"/>
      <c r="F118" s="15" t="n">
        <f aca="false">ROUND(SUM(F114:F117),2)</f>
        <v>2</v>
      </c>
      <c r="G118" s="28"/>
      <c r="H118" s="28"/>
      <c r="I118" s="16" t="n">
        <f aca="false">ROUND(SUM(I114:J117),2)</f>
        <v>14647.13</v>
      </c>
      <c r="J118" s="16"/>
      <c r="K118" s="4" t="s">
        <v>82</v>
      </c>
      <c r="L118" s="4"/>
      <c r="M118" s="4" t="s">
        <v>4</v>
      </c>
      <c r="N118" s="4"/>
      <c r="O118" s="4" t="s">
        <v>97</v>
      </c>
      <c r="P118" s="4"/>
      <c r="Q118" s="4" t="s">
        <v>80</v>
      </c>
      <c r="R118" s="4"/>
      <c r="S118" s="4" t="s">
        <v>98</v>
      </c>
      <c r="T118" s="4"/>
    </row>
    <row r="119" customFormat="false" ht="15" hidden="false" customHeight="true" outlineLevel="0" collapsed="false">
      <c r="A119" s="14" t="s">
        <v>11</v>
      </c>
      <c r="B119" s="14"/>
      <c r="C119" s="14"/>
      <c r="D119" s="14"/>
      <c r="E119" s="14"/>
      <c r="F119" s="14"/>
      <c r="G119" s="14"/>
      <c r="H119" s="14"/>
      <c r="I119" s="16" t="n">
        <f aca="false">I118*12</f>
        <v>175765.56</v>
      </c>
      <c r="J119" s="16"/>
      <c r="K119" s="69" t="str">
        <f aca="false">A40</f>
        <v>Piso Frio</v>
      </c>
      <c r="L119" s="69"/>
      <c r="M119" s="70" t="s">
        <v>87</v>
      </c>
      <c r="N119" s="70"/>
      <c r="O119" s="86" t="n">
        <f aca="false">1/(30*E40)</f>
        <v>2.77777777777778E-005</v>
      </c>
      <c r="P119" s="86"/>
      <c r="Q119" s="71" t="n">
        <f aca="false">$N$5</f>
        <v>8764.87</v>
      </c>
      <c r="R119" s="71"/>
      <c r="S119" s="61" t="n">
        <f aca="false">Q119*O119</f>
        <v>0.243468611111111</v>
      </c>
      <c r="T119" s="61"/>
    </row>
    <row r="120" customFormat="false" ht="15" hidden="false" customHeight="true" outlineLevel="0" collapsed="false">
      <c r="E120" s="43"/>
      <c r="F120" s="43"/>
      <c r="J120" s="125"/>
      <c r="K120" s="69"/>
      <c r="L120" s="69"/>
      <c r="M120" s="72" t="s">
        <v>101</v>
      </c>
      <c r="N120" s="72"/>
      <c r="O120" s="87" t="n">
        <f aca="false">1/E40</f>
        <v>0.000833333333333333</v>
      </c>
      <c r="P120" s="87"/>
      <c r="Q120" s="73" t="n">
        <f aca="false">$N$7</f>
        <v>5569.36</v>
      </c>
      <c r="R120" s="73"/>
      <c r="S120" s="74" t="n">
        <f aca="false">Q120*O120</f>
        <v>4.64113333333333</v>
      </c>
      <c r="T120" s="74"/>
    </row>
    <row r="121" customFormat="false" ht="15" hidden="false" customHeight="true" outlineLevel="0" collapsed="false">
      <c r="A121" s="48" t="s">
        <v>121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14" t="s">
        <v>103</v>
      </c>
      <c r="L121" s="14"/>
      <c r="M121" s="14"/>
      <c r="N121" s="14"/>
      <c r="O121" s="14"/>
      <c r="P121" s="14"/>
      <c r="Q121" s="14"/>
      <c r="R121" s="14"/>
      <c r="S121" s="16" t="n">
        <f aca="false">ROUND(SUM(S119:T120),2)</f>
        <v>4.88</v>
      </c>
      <c r="T121" s="16"/>
    </row>
    <row r="122" customFormat="false" ht="14.25" hidden="false" customHeight="true" outlineLevel="0" collapsed="false">
      <c r="A122" s="3" t="s">
        <v>82</v>
      </c>
      <c r="B122" s="3"/>
      <c r="C122" s="3" t="s">
        <v>83</v>
      </c>
      <c r="D122" s="3"/>
      <c r="E122" s="52" t="s">
        <v>84</v>
      </c>
      <c r="F122" s="3" t="s">
        <v>3</v>
      </c>
      <c r="G122" s="3" t="s">
        <v>85</v>
      </c>
      <c r="H122" s="3"/>
      <c r="I122" s="5" t="s">
        <v>86</v>
      </c>
      <c r="J122" s="5"/>
    </row>
    <row r="123" customFormat="false" ht="14.25" hidden="false" customHeight="true" outlineLevel="0" collapsed="false">
      <c r="A123" s="3"/>
      <c r="B123" s="3"/>
      <c r="C123" s="3"/>
      <c r="D123" s="3"/>
      <c r="E123" s="52"/>
      <c r="F123" s="52"/>
      <c r="G123" s="3"/>
      <c r="H123" s="3"/>
      <c r="I123" s="5"/>
      <c r="J123" s="5"/>
    </row>
    <row r="124" customFormat="false" ht="15" hidden="false" customHeight="true" outlineLevel="0" collapsed="false">
      <c r="A124" s="101" t="s">
        <v>116</v>
      </c>
      <c r="B124" s="101"/>
      <c r="C124" s="57" t="n">
        <v>789.05</v>
      </c>
      <c r="D124" s="57"/>
      <c r="E124" s="102" t="n">
        <v>2250</v>
      </c>
      <c r="F124" s="96" t="n">
        <f aca="false">C124/E124</f>
        <v>0.350688888888889</v>
      </c>
      <c r="G124" s="60" t="n">
        <f aca="false">S326</f>
        <v>2.46148103703703</v>
      </c>
      <c r="H124" s="60"/>
      <c r="I124" s="61" t="n">
        <f aca="false">G124*C124</f>
        <v>1942.23161227407</v>
      </c>
      <c r="J124" s="61"/>
    </row>
    <row r="125" customFormat="false" ht="15" hidden="false" customHeight="true" outlineLevel="0" collapsed="false">
      <c r="A125" s="103" t="s">
        <v>119</v>
      </c>
      <c r="B125" s="103"/>
      <c r="C125" s="64" t="n">
        <v>742.23</v>
      </c>
      <c r="D125" s="64"/>
      <c r="E125" s="104" t="n">
        <v>9000</v>
      </c>
      <c r="F125" s="89" t="n">
        <f aca="false">C125/E125</f>
        <v>0.08247</v>
      </c>
      <c r="G125" s="66" t="n">
        <f aca="false">S331</f>
        <v>0.615370259259259</v>
      </c>
      <c r="H125" s="66"/>
      <c r="I125" s="67" t="n">
        <f aca="false">G125*C125</f>
        <v>456.74626753</v>
      </c>
      <c r="J125" s="67"/>
    </row>
    <row r="126" customFormat="false" ht="15" hidden="false" customHeight="true" outlineLevel="0" collapsed="false">
      <c r="A126" s="103" t="s">
        <v>120</v>
      </c>
      <c r="B126" s="103"/>
      <c r="C126" s="64" t="n">
        <v>541.71</v>
      </c>
      <c r="D126" s="64"/>
      <c r="E126" s="104" t="n">
        <v>2700</v>
      </c>
      <c r="F126" s="89" t="n">
        <f aca="false">C126/E126</f>
        <v>0.200633333333333</v>
      </c>
      <c r="G126" s="66" t="n">
        <f aca="false">S336</f>
        <v>2.05123419753086</v>
      </c>
      <c r="H126" s="66"/>
      <c r="I126" s="67" t="n">
        <f aca="false">G126*C126</f>
        <v>1111.17407714444</v>
      </c>
      <c r="J126" s="67"/>
      <c r="K126" s="4" t="s">
        <v>82</v>
      </c>
      <c r="L126" s="4"/>
      <c r="M126" s="4" t="s">
        <v>4</v>
      </c>
      <c r="N126" s="4"/>
      <c r="O126" s="4" t="s">
        <v>97</v>
      </c>
      <c r="P126" s="4"/>
      <c r="Q126" s="4" t="s">
        <v>80</v>
      </c>
      <c r="R126" s="4"/>
      <c r="S126" s="4" t="s">
        <v>98</v>
      </c>
      <c r="T126" s="4"/>
    </row>
    <row r="127" customFormat="false" ht="15" hidden="false" customHeight="true" outlineLevel="0" collapsed="false">
      <c r="A127" s="103" t="s">
        <v>122</v>
      </c>
      <c r="B127" s="103"/>
      <c r="C127" s="64" t="n">
        <v>135.37</v>
      </c>
      <c r="D127" s="64"/>
      <c r="E127" s="104" t="n">
        <v>100000</v>
      </c>
      <c r="F127" s="89" t="n">
        <f aca="false">C127/E127</f>
        <v>0.0013537</v>
      </c>
      <c r="G127" s="66" t="n">
        <f aca="false">S341</f>
        <v>0.0553833233333333</v>
      </c>
      <c r="H127" s="66"/>
      <c r="I127" s="67" t="n">
        <f aca="false">G127*C127</f>
        <v>7.49724047963333</v>
      </c>
      <c r="J127" s="67"/>
      <c r="K127" s="69" t="str">
        <f aca="false">A41</f>
        <v>Escadas</v>
      </c>
      <c r="L127" s="69"/>
      <c r="M127" s="70" t="s">
        <v>87</v>
      </c>
      <c r="N127" s="70"/>
      <c r="O127" s="86" t="n">
        <f aca="false">1/(30*E41)</f>
        <v>2.77777777777778E-005</v>
      </c>
      <c r="P127" s="86"/>
      <c r="Q127" s="71" t="n">
        <f aca="false">$N$5</f>
        <v>8764.87</v>
      </c>
      <c r="R127" s="71"/>
      <c r="S127" s="61" t="n">
        <f aca="false">Q127*O127</f>
        <v>0.243468611111111</v>
      </c>
      <c r="T127" s="61"/>
    </row>
    <row r="128" customFormat="false" ht="15" hidden="false" customHeight="true" outlineLevel="0" collapsed="false">
      <c r="A128" s="105" t="s">
        <v>96</v>
      </c>
      <c r="B128" s="105"/>
      <c r="C128" s="77" t="n">
        <v>367.55</v>
      </c>
      <c r="D128" s="77"/>
      <c r="E128" s="106" t="n">
        <v>1000</v>
      </c>
      <c r="F128" s="92" t="n">
        <f aca="false">C128/E128</f>
        <v>0.36755</v>
      </c>
      <c r="G128" s="79" t="n">
        <f aca="false">S346</f>
        <v>5.53833233333333</v>
      </c>
      <c r="H128" s="79"/>
      <c r="I128" s="74" t="n">
        <f aca="false">G128*C128</f>
        <v>2035.61404911667</v>
      </c>
      <c r="J128" s="74"/>
      <c r="K128" s="69"/>
      <c r="L128" s="69"/>
      <c r="M128" s="72" t="s">
        <v>101</v>
      </c>
      <c r="N128" s="72"/>
      <c r="O128" s="87" t="n">
        <f aca="false">1/E41</f>
        <v>0.000833333333333333</v>
      </c>
      <c r="P128" s="87"/>
      <c r="Q128" s="73" t="n">
        <f aca="false">$N$7</f>
        <v>5569.36</v>
      </c>
      <c r="R128" s="73"/>
      <c r="S128" s="74" t="n">
        <f aca="false">Q128*O128</f>
        <v>4.64113333333333</v>
      </c>
      <c r="T128" s="74"/>
    </row>
    <row r="129" customFormat="false" ht="15" hidden="false" customHeight="true" outlineLevel="0" collapsed="false">
      <c r="A129" s="14" t="s">
        <v>103</v>
      </c>
      <c r="B129" s="14"/>
      <c r="C129" s="81" t="n">
        <f aca="false">SUM(C124:D128)</f>
        <v>2575.91</v>
      </c>
      <c r="D129" s="81"/>
      <c r="E129" s="82"/>
      <c r="F129" s="15" t="n">
        <f aca="false">SUM(F124:F128)</f>
        <v>1.00269592222222</v>
      </c>
      <c r="G129" s="28"/>
      <c r="H129" s="28"/>
      <c r="I129" s="16" t="n">
        <f aca="false">ROUND(SUM(I124:J128),2)</f>
        <v>5553.26</v>
      </c>
      <c r="J129" s="16"/>
      <c r="K129" s="14" t="s">
        <v>103</v>
      </c>
      <c r="L129" s="14"/>
      <c r="M129" s="14"/>
      <c r="N129" s="14"/>
      <c r="O129" s="14"/>
      <c r="P129" s="14"/>
      <c r="Q129" s="14"/>
      <c r="R129" s="14"/>
      <c r="S129" s="16" t="n">
        <f aca="false">ROUND(SUM(S127:T128),2)</f>
        <v>4.88</v>
      </c>
      <c r="T129" s="16"/>
    </row>
    <row r="130" customFormat="false" ht="15" hidden="false" customHeight="true" outlineLevel="0" collapsed="false">
      <c r="A130" s="14" t="s">
        <v>11</v>
      </c>
      <c r="B130" s="14"/>
      <c r="C130" s="14"/>
      <c r="D130" s="14"/>
      <c r="E130" s="14"/>
      <c r="F130" s="14"/>
      <c r="G130" s="14"/>
      <c r="H130" s="14"/>
      <c r="I130" s="16" t="n">
        <f aca="false">I129*12</f>
        <v>66639.12</v>
      </c>
      <c r="J130" s="16"/>
    </row>
    <row r="131" customFormat="false" ht="15" hidden="false" customHeight="true" outlineLevel="0" collapsed="false">
      <c r="E131" s="43"/>
      <c r="F131" s="43"/>
      <c r="J131" s="125"/>
    </row>
    <row r="132" customFormat="false" ht="15" hidden="false" customHeight="true" outlineLevel="0" collapsed="false">
      <c r="A132" s="48" t="s">
        <v>123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" t="s">
        <v>82</v>
      </c>
      <c r="L132" s="4"/>
      <c r="M132" s="4" t="s">
        <v>4</v>
      </c>
      <c r="N132" s="4"/>
      <c r="O132" s="4" t="s">
        <v>97</v>
      </c>
      <c r="P132" s="4"/>
      <c r="Q132" s="4" t="s">
        <v>80</v>
      </c>
      <c r="R132" s="4"/>
      <c r="S132" s="4" t="s">
        <v>98</v>
      </c>
      <c r="T132" s="4"/>
    </row>
    <row r="133" customFormat="false" ht="15" hidden="false" customHeight="true" outlineLevel="0" collapsed="false">
      <c r="A133" s="3" t="s">
        <v>82</v>
      </c>
      <c r="B133" s="3"/>
      <c r="C133" s="3" t="s">
        <v>83</v>
      </c>
      <c r="D133" s="3"/>
      <c r="E133" s="52" t="s">
        <v>84</v>
      </c>
      <c r="F133" s="130" t="s">
        <v>124</v>
      </c>
      <c r="G133" s="3" t="s">
        <v>85</v>
      </c>
      <c r="H133" s="3"/>
      <c r="I133" s="3" t="s">
        <v>86</v>
      </c>
      <c r="J133" s="3"/>
      <c r="K133" s="69" t="str">
        <f aca="false">A42</f>
        <v>Estacionamento</v>
      </c>
      <c r="L133" s="69"/>
      <c r="M133" s="70" t="s">
        <v>87</v>
      </c>
      <c r="N133" s="70"/>
      <c r="O133" s="86" t="n">
        <f aca="false">1/(30*E42)</f>
        <v>6.06060606060606E-006</v>
      </c>
      <c r="P133" s="86"/>
      <c r="Q133" s="71" t="n">
        <f aca="false">$N$5</f>
        <v>8764.87</v>
      </c>
      <c r="R133" s="71"/>
      <c r="S133" s="61" t="n">
        <f aca="false">Q133*O133</f>
        <v>0.0531204242424242</v>
      </c>
      <c r="T133" s="61"/>
    </row>
    <row r="134" customFormat="false" ht="15" hidden="false" customHeight="true" outlineLevel="0" collapsed="false">
      <c r="A134" s="3"/>
      <c r="B134" s="3"/>
      <c r="C134" s="3"/>
      <c r="D134" s="3"/>
      <c r="E134" s="52"/>
      <c r="F134" s="52"/>
      <c r="G134" s="3"/>
      <c r="H134" s="3"/>
      <c r="I134" s="3"/>
      <c r="J134" s="3"/>
      <c r="K134" s="69"/>
      <c r="L134" s="69"/>
      <c r="M134" s="72" t="s">
        <v>101</v>
      </c>
      <c r="N134" s="72"/>
      <c r="O134" s="87" t="n">
        <f aca="false">1/E42</f>
        <v>0.000181818181818182</v>
      </c>
      <c r="P134" s="87"/>
      <c r="Q134" s="73" t="n">
        <f aca="false">$N$7</f>
        <v>5569.36</v>
      </c>
      <c r="R134" s="73"/>
      <c r="S134" s="74" t="n">
        <f aca="false">Q134*O134</f>
        <v>1.01261090909091</v>
      </c>
      <c r="T134" s="74"/>
    </row>
    <row r="135" customFormat="false" ht="15" hidden="false" customHeight="true" outlineLevel="0" collapsed="false">
      <c r="A135" s="101" t="s">
        <v>116</v>
      </c>
      <c r="B135" s="101"/>
      <c r="C135" s="57" t="n">
        <v>141.19</v>
      </c>
      <c r="D135" s="57"/>
      <c r="E135" s="102" t="n">
        <v>1800</v>
      </c>
      <c r="F135" s="96" t="n">
        <f aca="false">C135/E135</f>
        <v>0.0784388888888889</v>
      </c>
      <c r="G135" s="60" t="n">
        <f aca="false">S355</f>
        <v>3.09591240740741</v>
      </c>
      <c r="H135" s="60"/>
      <c r="I135" s="61" t="n">
        <f aca="false">G135*C135</f>
        <v>437.111872801852</v>
      </c>
      <c r="J135" s="61"/>
      <c r="K135" s="14" t="s">
        <v>103</v>
      </c>
      <c r="L135" s="14"/>
      <c r="M135" s="14"/>
      <c r="N135" s="14"/>
      <c r="O135" s="14"/>
      <c r="P135" s="14"/>
      <c r="Q135" s="14"/>
      <c r="R135" s="14"/>
      <c r="S135" s="16" t="n">
        <f aca="false">ROUND(SUM(S133:T134),2)</f>
        <v>1.07</v>
      </c>
      <c r="T135" s="16"/>
    </row>
    <row r="136" customFormat="false" ht="15" hidden="false" customHeight="true" outlineLevel="0" collapsed="false">
      <c r="A136" s="103" t="s">
        <v>119</v>
      </c>
      <c r="B136" s="103"/>
      <c r="C136" s="64" t="n">
        <v>140.14</v>
      </c>
      <c r="D136" s="64"/>
      <c r="E136" s="104" t="n">
        <v>6000</v>
      </c>
      <c r="F136" s="89" t="n">
        <f aca="false">C136/E136</f>
        <v>0.0233566666666667</v>
      </c>
      <c r="G136" s="66" t="n">
        <f aca="false">S360</f>
        <v>0.928773722222224</v>
      </c>
      <c r="H136" s="66"/>
      <c r="I136" s="67" t="n">
        <f aca="false">G136*C136</f>
        <v>130.158349432222</v>
      </c>
      <c r="J136" s="67"/>
    </row>
    <row r="137" customFormat="false" ht="15" hidden="false" customHeight="true" outlineLevel="0" collapsed="false">
      <c r="A137" s="103" t="s">
        <v>120</v>
      </c>
      <c r="B137" s="103"/>
      <c r="C137" s="64" t="n">
        <v>74.05</v>
      </c>
      <c r="D137" s="64"/>
      <c r="E137" s="104" t="n">
        <v>1800</v>
      </c>
      <c r="F137" s="89" t="n">
        <f aca="false">C137/E137</f>
        <v>0.0411388888888889</v>
      </c>
      <c r="G137" s="66" t="n">
        <f aca="false">S367</f>
        <v>3.09591240740741</v>
      </c>
      <c r="H137" s="66"/>
      <c r="I137" s="67" t="n">
        <f aca="false">G137*C137</f>
        <v>229.252313768519</v>
      </c>
      <c r="J137" s="67"/>
      <c r="K137" s="4" t="s">
        <v>82</v>
      </c>
      <c r="L137" s="4"/>
      <c r="M137" s="4" t="s">
        <v>4</v>
      </c>
      <c r="N137" s="4"/>
      <c r="O137" s="4" t="s">
        <v>97</v>
      </c>
      <c r="P137" s="4"/>
      <c r="Q137" s="4" t="s">
        <v>80</v>
      </c>
      <c r="R137" s="4"/>
      <c r="S137" s="4" t="s">
        <v>98</v>
      </c>
      <c r="T137" s="4"/>
    </row>
    <row r="138" customFormat="false" ht="15" hidden="false" customHeight="true" outlineLevel="0" collapsed="false">
      <c r="A138" s="103" t="s">
        <v>122</v>
      </c>
      <c r="B138" s="103"/>
      <c r="C138" s="64" t="n">
        <v>297.87</v>
      </c>
      <c r="D138" s="64"/>
      <c r="E138" s="104" t="n">
        <v>100000</v>
      </c>
      <c r="F138" s="89" t="n">
        <f aca="false">C138/E138</f>
        <v>0.0029787</v>
      </c>
      <c r="G138" s="66" t="n">
        <f aca="false">S372</f>
        <v>0.0557264233333333</v>
      </c>
      <c r="H138" s="66"/>
      <c r="I138" s="67" t="n">
        <f aca="false">G138*C138</f>
        <v>16.5992297183</v>
      </c>
      <c r="J138" s="67"/>
      <c r="K138" s="69" t="str">
        <f aca="false">A43</f>
        <v>Banheiro Insalubre 40%</v>
      </c>
      <c r="L138" s="69"/>
      <c r="M138" s="70" t="s">
        <v>87</v>
      </c>
      <c r="N138" s="70"/>
      <c r="O138" s="86" t="n">
        <f aca="false">1/(30*E43)</f>
        <v>0.000111111111111111</v>
      </c>
      <c r="P138" s="86"/>
      <c r="Q138" s="71" t="n">
        <f aca="false">$N$5</f>
        <v>8764.87</v>
      </c>
      <c r="R138" s="71"/>
      <c r="S138" s="61" t="n">
        <f aca="false">Q138*O138</f>
        <v>0.973874444444444</v>
      </c>
      <c r="T138" s="61"/>
    </row>
    <row r="139" customFormat="false" ht="15.75" hidden="false" customHeight="true" outlineLevel="0" collapsed="false">
      <c r="A139" s="105" t="s">
        <v>96</v>
      </c>
      <c r="B139" s="105"/>
      <c r="C139" s="77" t="n">
        <v>931.52</v>
      </c>
      <c r="D139" s="77"/>
      <c r="E139" s="106" t="n">
        <v>800</v>
      </c>
      <c r="F139" s="92" t="n">
        <f aca="false">C139/E139</f>
        <v>1.1644</v>
      </c>
      <c r="G139" s="79" t="n">
        <f aca="false">S377</f>
        <v>6.96580291666667</v>
      </c>
      <c r="H139" s="79"/>
      <c r="I139" s="74" t="n">
        <f aca="false">G139*C139</f>
        <v>6488.78473293333</v>
      </c>
      <c r="J139" s="74"/>
      <c r="K139" s="69"/>
      <c r="L139" s="69"/>
      <c r="M139" s="72" t="s">
        <v>101</v>
      </c>
      <c r="N139" s="72"/>
      <c r="O139" s="87" t="n">
        <f aca="false">1/E43</f>
        <v>0.00333333333333333</v>
      </c>
      <c r="P139" s="87"/>
      <c r="Q139" s="80" t="n">
        <f aca="false">$N$6</f>
        <v>6285.54</v>
      </c>
      <c r="R139" s="80"/>
      <c r="S139" s="74" t="n">
        <f aca="false">Q139*O139</f>
        <v>20.9518</v>
      </c>
      <c r="T139" s="74"/>
    </row>
    <row r="140" customFormat="false" ht="15.75" hidden="false" customHeight="true" outlineLevel="0" collapsed="false">
      <c r="A140" s="14" t="s">
        <v>103</v>
      </c>
      <c r="B140" s="14"/>
      <c r="C140" s="81" t="n">
        <f aca="false">SUM(C135:D139)</f>
        <v>1584.77</v>
      </c>
      <c r="D140" s="81"/>
      <c r="E140" s="82"/>
      <c r="F140" s="131" t="n">
        <f aca="false">SUM(F135:F139)</f>
        <v>1.31031314444444</v>
      </c>
      <c r="G140" s="28"/>
      <c r="H140" s="28"/>
      <c r="I140" s="16" t="n">
        <f aca="false">ROUND(SUM(I135:J139),2)</f>
        <v>7301.91</v>
      </c>
      <c r="J140" s="16"/>
      <c r="K140" s="14" t="s">
        <v>103</v>
      </c>
      <c r="L140" s="14"/>
      <c r="M140" s="14"/>
      <c r="N140" s="14"/>
      <c r="O140" s="14"/>
      <c r="P140" s="14"/>
      <c r="Q140" s="14"/>
      <c r="R140" s="14"/>
      <c r="S140" s="16" t="n">
        <f aca="false">ROUND(SUM(S138:T139),2)</f>
        <v>21.93</v>
      </c>
      <c r="T140" s="16"/>
    </row>
    <row r="141" customFormat="false" ht="15.75" hidden="false" customHeight="true" outlineLevel="0" collapsed="false">
      <c r="A141" s="132" t="s">
        <v>125</v>
      </c>
      <c r="B141" s="132"/>
      <c r="C141" s="132"/>
      <c r="D141" s="132"/>
      <c r="E141" s="132"/>
      <c r="F141" s="133" t="n">
        <v>2</v>
      </c>
      <c r="G141" s="134"/>
      <c r="H141" s="134"/>
      <c r="I141" s="135" t="n">
        <f aca="false">(F141-F140)*(I140/F140)+I140</f>
        <v>11145.2900109553</v>
      </c>
      <c r="J141" s="135"/>
      <c r="K141" s="14"/>
      <c r="L141" s="14"/>
      <c r="M141" s="14"/>
      <c r="N141" s="14"/>
      <c r="O141" s="14"/>
      <c r="P141" s="14"/>
      <c r="Q141" s="14"/>
      <c r="R141" s="14"/>
      <c r="S141" s="16"/>
      <c r="T141" s="16"/>
    </row>
    <row r="142" customFormat="false" ht="21" hidden="false" customHeight="true" outlineLevel="0" collapsed="false">
      <c r="A142" s="14" t="s">
        <v>11</v>
      </c>
      <c r="B142" s="14"/>
      <c r="C142" s="14"/>
      <c r="D142" s="14"/>
      <c r="E142" s="14"/>
      <c r="F142" s="14"/>
      <c r="G142" s="14"/>
      <c r="H142" s="14"/>
      <c r="I142" s="136" t="n">
        <f aca="false">I141*12</f>
        <v>133743.480131463</v>
      </c>
      <c r="J142" s="136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</row>
    <row r="143" customFormat="false" ht="15.75" hidden="false" customHeight="true" outlineLevel="0" collapsed="false">
      <c r="A143" s="137"/>
      <c r="B143" s="137"/>
      <c r="E143" s="43"/>
      <c r="F143" s="43"/>
      <c r="J143" s="125"/>
      <c r="K143" s="4" t="s">
        <v>82</v>
      </c>
      <c r="L143" s="4"/>
      <c r="M143" s="4" t="s">
        <v>4</v>
      </c>
      <c r="N143" s="4"/>
      <c r="O143" s="4" t="s">
        <v>97</v>
      </c>
      <c r="P143" s="4"/>
      <c r="Q143" s="4" t="s">
        <v>80</v>
      </c>
      <c r="R143" s="4"/>
      <c r="S143" s="4" t="s">
        <v>98</v>
      </c>
      <c r="T143" s="4"/>
    </row>
    <row r="144" customFormat="false" ht="15" hidden="false" customHeight="true" outlineLevel="0" collapsed="false">
      <c r="A144" s="48" t="s">
        <v>126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69" t="str">
        <f aca="false">A44</f>
        <v>Auditório</v>
      </c>
      <c r="L144" s="69"/>
      <c r="M144" s="70" t="s">
        <v>87</v>
      </c>
      <c r="N144" s="70"/>
      <c r="O144" s="86" t="n">
        <f aca="false">1/(30*E44)</f>
        <v>2.77777777777778E-005</v>
      </c>
      <c r="P144" s="86"/>
      <c r="Q144" s="71" t="n">
        <f aca="false">$N$5</f>
        <v>8764.87</v>
      </c>
      <c r="R144" s="71"/>
      <c r="S144" s="61" t="n">
        <f aca="false">Q144*O144</f>
        <v>0.243468611111111</v>
      </c>
      <c r="T144" s="61"/>
    </row>
    <row r="145" customFormat="false" ht="15" hidden="false" customHeight="true" outlineLevel="0" collapsed="false">
      <c r="A145" s="3" t="s">
        <v>82</v>
      </c>
      <c r="B145" s="3"/>
      <c r="C145" s="3" t="s">
        <v>83</v>
      </c>
      <c r="D145" s="3"/>
      <c r="E145" s="52" t="s">
        <v>84</v>
      </c>
      <c r="F145" s="3" t="s">
        <v>3</v>
      </c>
      <c r="G145" s="3" t="s">
        <v>85</v>
      </c>
      <c r="H145" s="3"/>
      <c r="I145" s="3" t="s">
        <v>86</v>
      </c>
      <c r="J145" s="3"/>
      <c r="K145" s="69"/>
      <c r="L145" s="69"/>
      <c r="M145" s="72" t="s">
        <v>101</v>
      </c>
      <c r="N145" s="72"/>
      <c r="O145" s="87" t="n">
        <f aca="false">1/E44</f>
        <v>0.000833333333333333</v>
      </c>
      <c r="P145" s="87"/>
      <c r="Q145" s="73" t="n">
        <f aca="false">$N$7</f>
        <v>5569.36</v>
      </c>
      <c r="R145" s="73"/>
      <c r="S145" s="74" t="n">
        <f aca="false">Q145*O145</f>
        <v>4.64113333333333</v>
      </c>
      <c r="T145" s="74"/>
    </row>
    <row r="146" customFormat="false" ht="15" hidden="false" customHeight="true" outlineLevel="0" collapsed="false">
      <c r="A146" s="3"/>
      <c r="B146" s="3"/>
      <c r="C146" s="3"/>
      <c r="D146" s="3"/>
      <c r="E146" s="52"/>
      <c r="F146" s="52"/>
      <c r="G146" s="3"/>
      <c r="H146" s="3"/>
      <c r="I146" s="3"/>
      <c r="J146" s="3"/>
      <c r="K146" s="14" t="s">
        <v>103</v>
      </c>
      <c r="L146" s="14"/>
      <c r="M146" s="14"/>
      <c r="N146" s="14"/>
      <c r="O146" s="14"/>
      <c r="P146" s="14"/>
      <c r="Q146" s="14"/>
      <c r="R146" s="14"/>
      <c r="S146" s="16" t="n">
        <f aca="false">ROUND(SUM(S144:T145),2)</f>
        <v>4.88</v>
      </c>
      <c r="T146" s="16"/>
    </row>
    <row r="147" customFormat="false" ht="15" hidden="false" customHeight="true" outlineLevel="0" collapsed="false">
      <c r="A147" s="138" t="s">
        <v>96</v>
      </c>
      <c r="B147" s="138"/>
      <c r="C147" s="139" t="n">
        <v>678.23</v>
      </c>
      <c r="D147" s="139"/>
      <c r="E147" s="140" t="n">
        <v>678.23</v>
      </c>
      <c r="F147" s="23" t="n">
        <f aca="false">C147/E147</f>
        <v>1</v>
      </c>
      <c r="G147" s="41" t="n">
        <f aca="false">S386</f>
        <v>8.12227759511279</v>
      </c>
      <c r="H147" s="41"/>
      <c r="I147" s="9" t="n">
        <f aca="false">G147*C147</f>
        <v>5508.77233333335</v>
      </c>
      <c r="J147" s="9"/>
    </row>
    <row r="148" customFormat="false" ht="15" hidden="false" customHeight="true" outlineLevel="0" collapsed="false">
      <c r="A148" s="14" t="s">
        <v>103</v>
      </c>
      <c r="B148" s="14"/>
      <c r="C148" s="81" t="n">
        <f aca="false">SUM(C147:D147)</f>
        <v>678.23</v>
      </c>
      <c r="D148" s="81"/>
      <c r="E148" s="82"/>
      <c r="F148" s="15" t="n">
        <f aca="false">ROUND(SUM(F147),2)</f>
        <v>1</v>
      </c>
      <c r="G148" s="28"/>
      <c r="H148" s="28"/>
      <c r="I148" s="16" t="n">
        <f aca="false">ROUND(SUM(I147:J147),2)</f>
        <v>5508.77</v>
      </c>
      <c r="J148" s="16"/>
      <c r="K148" s="4" t="s">
        <v>82</v>
      </c>
      <c r="L148" s="4"/>
      <c r="M148" s="4" t="s">
        <v>4</v>
      </c>
      <c r="N148" s="4"/>
      <c r="O148" s="4" t="s">
        <v>97</v>
      </c>
      <c r="P148" s="4"/>
      <c r="Q148" s="4" t="s">
        <v>80</v>
      </c>
      <c r="R148" s="4"/>
      <c r="S148" s="4" t="s">
        <v>98</v>
      </c>
      <c r="T148" s="4"/>
    </row>
    <row r="149" customFormat="false" ht="15" hidden="false" customHeight="true" outlineLevel="0" collapsed="false">
      <c r="A149" s="14" t="s">
        <v>11</v>
      </c>
      <c r="B149" s="14"/>
      <c r="C149" s="14"/>
      <c r="D149" s="14"/>
      <c r="E149" s="14"/>
      <c r="F149" s="14"/>
      <c r="G149" s="14"/>
      <c r="H149" s="14"/>
      <c r="I149" s="16" t="n">
        <f aca="false">I148*12</f>
        <v>66105.24</v>
      </c>
      <c r="J149" s="16"/>
      <c r="K149" s="69" t="str">
        <f aca="false">A45</f>
        <v>Área Livre</v>
      </c>
      <c r="L149" s="69"/>
      <c r="M149" s="70" t="s">
        <v>87</v>
      </c>
      <c r="N149" s="70"/>
      <c r="O149" s="86" t="n">
        <f aca="false">1/(30*E45)</f>
        <v>2.84900284900285E-005</v>
      </c>
      <c r="P149" s="86"/>
      <c r="Q149" s="71" t="n">
        <f aca="false">$N$5</f>
        <v>8764.87</v>
      </c>
      <c r="R149" s="71"/>
      <c r="S149" s="61" t="n">
        <f aca="false">Q149*O149</f>
        <v>0.249711396011396</v>
      </c>
      <c r="T149" s="61"/>
    </row>
    <row r="150" customFormat="false" ht="15" hidden="false" customHeight="true" outlineLevel="0" collapsed="false">
      <c r="E150" s="43"/>
      <c r="F150" s="43"/>
      <c r="J150" s="125"/>
      <c r="K150" s="69"/>
      <c r="L150" s="69"/>
      <c r="M150" s="72" t="s">
        <v>101</v>
      </c>
      <c r="N150" s="72"/>
      <c r="O150" s="87" t="n">
        <f aca="false">1/E45</f>
        <v>0.000854700854700855</v>
      </c>
      <c r="P150" s="87"/>
      <c r="Q150" s="73" t="n">
        <f aca="false">$N$7</f>
        <v>5569.36</v>
      </c>
      <c r="R150" s="73"/>
      <c r="S150" s="74" t="n">
        <f aca="false">Q150*O150</f>
        <v>4.76013675213675</v>
      </c>
      <c r="T150" s="74"/>
    </row>
    <row r="151" customFormat="false" ht="15" hidden="false" customHeight="true" outlineLevel="0" collapsed="false">
      <c r="A151" s="48" t="s">
        <v>127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14" t="s">
        <v>103</v>
      </c>
      <c r="L151" s="14"/>
      <c r="M151" s="14"/>
      <c r="N151" s="14"/>
      <c r="O151" s="14"/>
      <c r="P151" s="14"/>
      <c r="Q151" s="14"/>
      <c r="R151" s="14"/>
      <c r="S151" s="16" t="n">
        <f aca="false">ROUND(SUM(S149:T150),2)</f>
        <v>5.01</v>
      </c>
      <c r="T151" s="16"/>
    </row>
    <row r="152" customFormat="false" ht="14.25" hidden="false" customHeight="true" outlineLevel="0" collapsed="false">
      <c r="A152" s="3" t="s">
        <v>82</v>
      </c>
      <c r="B152" s="3"/>
      <c r="C152" s="3" t="s">
        <v>83</v>
      </c>
      <c r="D152" s="3"/>
      <c r="E152" s="52" t="s">
        <v>84</v>
      </c>
      <c r="F152" s="3" t="s">
        <v>3</v>
      </c>
      <c r="G152" s="3" t="s">
        <v>85</v>
      </c>
      <c r="H152" s="3"/>
      <c r="I152" s="3" t="s">
        <v>86</v>
      </c>
      <c r="J152" s="3"/>
    </row>
    <row r="153" customFormat="false" ht="15" hidden="false" customHeight="true" outlineLevel="0" collapsed="false">
      <c r="A153" s="3"/>
      <c r="B153" s="3"/>
      <c r="C153" s="3"/>
      <c r="D153" s="3"/>
      <c r="E153" s="52"/>
      <c r="F153" s="52"/>
      <c r="G153" s="3"/>
      <c r="H153" s="3"/>
      <c r="I153" s="3"/>
      <c r="J153" s="3"/>
      <c r="K153" s="4" t="s">
        <v>82</v>
      </c>
      <c r="L153" s="4"/>
      <c r="M153" s="4" t="s">
        <v>4</v>
      </c>
      <c r="N153" s="4"/>
      <c r="O153" s="4" t="s">
        <v>97</v>
      </c>
      <c r="P153" s="4"/>
      <c r="Q153" s="4" t="s">
        <v>80</v>
      </c>
      <c r="R153" s="4"/>
      <c r="S153" s="4" t="s">
        <v>98</v>
      </c>
      <c r="T153" s="4"/>
    </row>
    <row r="154" customFormat="false" ht="15" hidden="false" customHeight="true" outlineLevel="0" collapsed="false">
      <c r="A154" s="138" t="s">
        <v>96</v>
      </c>
      <c r="B154" s="138"/>
      <c r="C154" s="139" t="n">
        <v>589.29</v>
      </c>
      <c r="D154" s="139"/>
      <c r="E154" s="140" t="n">
        <v>589.29</v>
      </c>
      <c r="F154" s="23" t="n">
        <f aca="false">C154/E154</f>
        <v>1</v>
      </c>
      <c r="G154" s="41" t="n">
        <f aca="false">S395</f>
        <v>9.64</v>
      </c>
      <c r="H154" s="41"/>
      <c r="I154" s="9" t="n">
        <f aca="false">G154*C154</f>
        <v>5680.7556</v>
      </c>
      <c r="J154" s="9"/>
      <c r="K154" s="69" t="str">
        <f aca="false">A46</f>
        <v>Banheiro Insalubre 20%</v>
      </c>
      <c r="L154" s="69"/>
      <c r="M154" s="70" t="s">
        <v>87</v>
      </c>
      <c r="N154" s="70"/>
      <c r="O154" s="86" t="n">
        <f aca="false">1/(30*E46)</f>
        <v>0.000111111111111111</v>
      </c>
      <c r="P154" s="86"/>
      <c r="Q154" s="71" t="n">
        <f aca="false">$N$5</f>
        <v>8764.87</v>
      </c>
      <c r="R154" s="71"/>
      <c r="S154" s="61" t="n">
        <f aca="false">Q154*O154</f>
        <v>0.973874444444444</v>
      </c>
      <c r="T154" s="61"/>
    </row>
    <row r="155" customFormat="false" ht="15" hidden="false" customHeight="true" outlineLevel="0" collapsed="false">
      <c r="A155" s="14" t="s">
        <v>103</v>
      </c>
      <c r="B155" s="14"/>
      <c r="C155" s="81" t="n">
        <f aca="false">SUM(C154:D154)</f>
        <v>589.29</v>
      </c>
      <c r="D155" s="81"/>
      <c r="E155" s="82"/>
      <c r="F155" s="15" t="n">
        <f aca="false">ROUND(SUM(F154),2)</f>
        <v>1</v>
      </c>
      <c r="G155" s="28"/>
      <c r="H155" s="28"/>
      <c r="I155" s="16" t="n">
        <f aca="false">ROUND(SUM(I154:J154),2)</f>
        <v>5680.76</v>
      </c>
      <c r="J155" s="16"/>
      <c r="K155" s="69"/>
      <c r="L155" s="69"/>
      <c r="M155" s="72" t="s">
        <v>101</v>
      </c>
      <c r="N155" s="72"/>
      <c r="O155" s="87" t="n">
        <f aca="false">1/E46</f>
        <v>0.00333333333333333</v>
      </c>
      <c r="P155" s="87"/>
      <c r="Q155" s="73" t="n">
        <f aca="false">$N$7</f>
        <v>5569.36</v>
      </c>
      <c r="R155" s="73"/>
      <c r="S155" s="74" t="n">
        <f aca="false">Q155*O155</f>
        <v>18.5645333333333</v>
      </c>
      <c r="T155" s="74"/>
    </row>
    <row r="156" customFormat="false" ht="15" hidden="false" customHeight="true" outlineLevel="0" collapsed="false">
      <c r="A156" s="14" t="s">
        <v>11</v>
      </c>
      <c r="B156" s="14"/>
      <c r="C156" s="14"/>
      <c r="D156" s="14"/>
      <c r="E156" s="14"/>
      <c r="F156" s="14"/>
      <c r="G156" s="14"/>
      <c r="H156" s="14"/>
      <c r="I156" s="16" t="n">
        <f aca="false">I155*12</f>
        <v>68169.12</v>
      </c>
      <c r="J156" s="16"/>
      <c r="K156" s="14" t="s">
        <v>103</v>
      </c>
      <c r="L156" s="14"/>
      <c r="M156" s="14"/>
      <c r="N156" s="14"/>
      <c r="O156" s="14"/>
      <c r="P156" s="14"/>
      <c r="Q156" s="14"/>
      <c r="R156" s="14"/>
      <c r="S156" s="16" t="n">
        <f aca="false">ROUND(SUM(S154:T155),2)</f>
        <v>19.54</v>
      </c>
      <c r="T156" s="16"/>
    </row>
    <row r="157" customFormat="false" ht="14.25" hidden="false" customHeight="true" outlineLevel="0" collapsed="false">
      <c r="E157" s="43"/>
      <c r="F157" s="43"/>
    </row>
    <row r="158" customFormat="false" ht="15" hidden="false" customHeight="true" outlineLevel="0" collapsed="false">
      <c r="E158" s="43"/>
      <c r="F158" s="43"/>
      <c r="K158" s="49" t="s">
        <v>128</v>
      </c>
      <c r="L158" s="49"/>
      <c r="M158" s="49"/>
      <c r="N158" s="49"/>
      <c r="O158" s="49"/>
      <c r="P158" s="49"/>
      <c r="Q158" s="49"/>
      <c r="R158" s="49"/>
      <c r="S158" s="49"/>
      <c r="T158" s="49"/>
    </row>
    <row r="159" customFormat="false" ht="15" hidden="false" customHeight="true" outlineLevel="0" collapsed="false">
      <c r="E159" s="43"/>
      <c r="F159" s="43"/>
      <c r="K159" s="4" t="s">
        <v>82</v>
      </c>
      <c r="L159" s="4"/>
      <c r="M159" s="4" t="s">
        <v>4</v>
      </c>
      <c r="N159" s="4"/>
      <c r="O159" s="4" t="s">
        <v>97</v>
      </c>
      <c r="P159" s="4"/>
      <c r="Q159" s="4" t="s">
        <v>80</v>
      </c>
      <c r="R159" s="4"/>
      <c r="S159" s="4" t="s">
        <v>98</v>
      </c>
      <c r="T159" s="4"/>
    </row>
    <row r="160" customFormat="false" ht="15" hidden="false" customHeight="true" outlineLevel="0" collapsed="false">
      <c r="E160" s="43"/>
      <c r="F160" s="43"/>
      <c r="J160" s="125"/>
      <c r="K160" s="69" t="str">
        <f aca="false">A53</f>
        <v>Piso Frio</v>
      </c>
      <c r="L160" s="69"/>
      <c r="M160" s="70" t="s">
        <v>87</v>
      </c>
      <c r="N160" s="70"/>
      <c r="O160" s="86" t="n">
        <f aca="false">1/(30*E53)</f>
        <v>2.77777777777778E-005</v>
      </c>
      <c r="P160" s="86"/>
      <c r="Q160" s="71" t="n">
        <f aca="false">$N$5</f>
        <v>8764.87</v>
      </c>
      <c r="R160" s="71"/>
      <c r="S160" s="61" t="n">
        <f aca="false">Q160*O160</f>
        <v>0.243468611111111</v>
      </c>
      <c r="T160" s="61"/>
    </row>
    <row r="161" customFormat="false" ht="15" hidden="false" customHeight="true" outlineLevel="0" collapsed="false">
      <c r="E161" s="43"/>
      <c r="F161" s="43"/>
      <c r="J161" s="125"/>
      <c r="K161" s="69"/>
      <c r="L161" s="69"/>
      <c r="M161" s="72" t="s">
        <v>101</v>
      </c>
      <c r="N161" s="72"/>
      <c r="O161" s="87" t="n">
        <f aca="false">1/E53</f>
        <v>0.000833333333333333</v>
      </c>
      <c r="P161" s="87"/>
      <c r="Q161" s="73" t="n">
        <f aca="false">$N$7</f>
        <v>5569.36</v>
      </c>
      <c r="R161" s="73"/>
      <c r="S161" s="74" t="n">
        <f aca="false">Q161*O161</f>
        <v>4.64113333333333</v>
      </c>
      <c r="T161" s="74"/>
    </row>
    <row r="162" customFormat="false" ht="15" hidden="false" customHeight="true" outlineLevel="0" collapsed="false">
      <c r="A162" s="48" t="s">
        <v>129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14" t="s">
        <v>103</v>
      </c>
      <c r="L162" s="14"/>
      <c r="M162" s="14"/>
      <c r="N162" s="14"/>
      <c r="O162" s="14"/>
      <c r="P162" s="14"/>
      <c r="Q162" s="14"/>
      <c r="R162" s="14"/>
      <c r="S162" s="16" t="n">
        <f aca="false">ROUND(SUM(S160:T161),2)</f>
        <v>4.88</v>
      </c>
      <c r="T162" s="16"/>
    </row>
    <row r="163" customFormat="false" ht="14.25" hidden="false" customHeight="true" outlineLevel="0" collapsed="false">
      <c r="A163" s="3" t="s">
        <v>82</v>
      </c>
      <c r="B163" s="3"/>
      <c r="C163" s="3" t="s">
        <v>83</v>
      </c>
      <c r="D163" s="3"/>
      <c r="E163" s="52" t="s">
        <v>84</v>
      </c>
      <c r="F163" s="3" t="s">
        <v>3</v>
      </c>
      <c r="G163" s="3" t="s">
        <v>85</v>
      </c>
      <c r="H163" s="3"/>
      <c r="I163" s="5" t="s">
        <v>86</v>
      </c>
      <c r="J163" s="5"/>
    </row>
    <row r="164" customFormat="false" ht="15" hidden="false" customHeight="true" outlineLevel="0" collapsed="false">
      <c r="A164" s="3"/>
      <c r="B164" s="3"/>
      <c r="C164" s="3"/>
      <c r="D164" s="3"/>
      <c r="E164" s="52"/>
      <c r="F164" s="52"/>
      <c r="G164" s="3"/>
      <c r="H164" s="3"/>
      <c r="I164" s="5"/>
      <c r="J164" s="5"/>
      <c r="K164" s="4" t="s">
        <v>82</v>
      </c>
      <c r="L164" s="4"/>
      <c r="M164" s="4" t="s">
        <v>4</v>
      </c>
      <c r="N164" s="4"/>
      <c r="O164" s="4" t="s">
        <v>97</v>
      </c>
      <c r="P164" s="4"/>
      <c r="Q164" s="4" t="s">
        <v>80</v>
      </c>
      <c r="R164" s="4"/>
      <c r="S164" s="4" t="s">
        <v>98</v>
      </c>
      <c r="T164" s="4"/>
    </row>
    <row r="165" customFormat="false" ht="15" hidden="false" customHeight="true" outlineLevel="0" collapsed="false">
      <c r="A165" s="101" t="s">
        <v>116</v>
      </c>
      <c r="B165" s="101"/>
      <c r="C165" s="57" t="n">
        <v>57.44</v>
      </c>
      <c r="D165" s="57"/>
      <c r="E165" s="102" t="n">
        <v>2000</v>
      </c>
      <c r="F165" s="96" t="n">
        <f aca="false">C165/E165</f>
        <v>0.02872</v>
      </c>
      <c r="G165" s="60" t="n">
        <f aca="false">S404</f>
        <v>2.83</v>
      </c>
      <c r="H165" s="60"/>
      <c r="I165" s="61" t="n">
        <f aca="false">G165*C165</f>
        <v>162.5552</v>
      </c>
      <c r="J165" s="61"/>
      <c r="K165" s="69" t="str">
        <f aca="false">A54</f>
        <v>Calçada</v>
      </c>
      <c r="L165" s="69"/>
      <c r="M165" s="70" t="s">
        <v>87</v>
      </c>
      <c r="N165" s="70"/>
      <c r="O165" s="86" t="n">
        <f aca="false">1/(30*E54)</f>
        <v>5.55555555555556E-006</v>
      </c>
      <c r="P165" s="86"/>
      <c r="Q165" s="71" t="n">
        <f aca="false">$N$5</f>
        <v>8764.87</v>
      </c>
      <c r="R165" s="71"/>
      <c r="S165" s="61" t="n">
        <f aca="false">Q165*O165</f>
        <v>0.0486937222222223</v>
      </c>
      <c r="T165" s="61"/>
    </row>
    <row r="166" customFormat="false" ht="15" hidden="false" customHeight="true" outlineLevel="0" collapsed="false">
      <c r="A166" s="103" t="s">
        <v>119</v>
      </c>
      <c r="B166" s="103"/>
      <c r="C166" s="64" t="n">
        <v>411.77</v>
      </c>
      <c r="D166" s="64"/>
      <c r="E166" s="104" t="n">
        <v>6000</v>
      </c>
      <c r="F166" s="89" t="n">
        <f aca="false">C166/E166</f>
        <v>0.0686283333333333</v>
      </c>
      <c r="G166" s="66" t="n">
        <f aca="false">S409</f>
        <v>0.94</v>
      </c>
      <c r="H166" s="66"/>
      <c r="I166" s="67" t="n">
        <f aca="false">G166*C166</f>
        <v>387.0638</v>
      </c>
      <c r="J166" s="67"/>
      <c r="K166" s="69"/>
      <c r="L166" s="69"/>
      <c r="M166" s="72" t="s">
        <v>101</v>
      </c>
      <c r="N166" s="72"/>
      <c r="O166" s="87" t="n">
        <f aca="false">1/E54</f>
        <v>0.000166666666666667</v>
      </c>
      <c r="P166" s="87"/>
      <c r="Q166" s="73" t="n">
        <f aca="false">$N$7</f>
        <v>5569.36</v>
      </c>
      <c r="R166" s="73"/>
      <c r="S166" s="74" t="n">
        <f aca="false">Q166*O166</f>
        <v>0.928226666666668</v>
      </c>
      <c r="T166" s="74"/>
    </row>
    <row r="167" customFormat="false" ht="15" hidden="false" customHeight="true" outlineLevel="0" collapsed="false">
      <c r="A167" s="103" t="s">
        <v>120</v>
      </c>
      <c r="B167" s="103"/>
      <c r="C167" s="64" t="n">
        <v>482.68</v>
      </c>
      <c r="D167" s="64"/>
      <c r="E167" s="104" t="n">
        <v>2500</v>
      </c>
      <c r="F167" s="89" t="n">
        <f aca="false">C167/E167</f>
        <v>0.193072</v>
      </c>
      <c r="G167" s="66" t="n">
        <f aca="false">S414</f>
        <v>2.27</v>
      </c>
      <c r="H167" s="66"/>
      <c r="I167" s="67" t="n">
        <f aca="false">G167*C167</f>
        <v>1095.6836</v>
      </c>
      <c r="J167" s="67"/>
      <c r="K167" s="14" t="s">
        <v>103</v>
      </c>
      <c r="L167" s="14"/>
      <c r="M167" s="14"/>
      <c r="N167" s="14"/>
      <c r="O167" s="14"/>
      <c r="P167" s="14"/>
      <c r="Q167" s="14"/>
      <c r="R167" s="14"/>
      <c r="S167" s="16" t="n">
        <f aca="false">ROUND(SUM(S165:T166),2)</f>
        <v>0.98</v>
      </c>
      <c r="T167" s="16"/>
    </row>
    <row r="168" customFormat="false" ht="15" hidden="false" customHeight="true" outlineLevel="0" collapsed="false">
      <c r="A168" s="103" t="s">
        <v>122</v>
      </c>
      <c r="B168" s="103"/>
      <c r="C168" s="64" t="n">
        <v>1152.21</v>
      </c>
      <c r="D168" s="64"/>
      <c r="E168" s="104" t="n">
        <v>100000</v>
      </c>
      <c r="F168" s="89" t="n">
        <f aca="false">C168/E168</f>
        <v>0.0115221</v>
      </c>
      <c r="G168" s="66" t="n">
        <f aca="false">S419</f>
        <v>0.06</v>
      </c>
      <c r="H168" s="66"/>
      <c r="I168" s="141" t="n">
        <f aca="false">G168*C168</f>
        <v>69.1326</v>
      </c>
      <c r="J168" s="141"/>
    </row>
    <row r="169" customFormat="false" ht="15" hidden="false" customHeight="true" outlineLevel="0" collapsed="false">
      <c r="A169" s="105" t="s">
        <v>96</v>
      </c>
      <c r="B169" s="105"/>
      <c r="C169" s="77" t="n">
        <v>835.79</v>
      </c>
      <c r="D169" s="77"/>
      <c r="E169" s="106" t="n">
        <v>1200</v>
      </c>
      <c r="F169" s="92" t="n">
        <f aca="false">C169/E169</f>
        <v>0.696491666666667</v>
      </c>
      <c r="G169" s="79" t="n">
        <f aca="false">S424</f>
        <v>4.72</v>
      </c>
      <c r="H169" s="79"/>
      <c r="I169" s="74" t="n">
        <f aca="false">G169*C169</f>
        <v>3944.9288</v>
      </c>
      <c r="J169" s="74"/>
      <c r="K169" s="4" t="s">
        <v>82</v>
      </c>
      <c r="L169" s="4"/>
      <c r="M169" s="4" t="s">
        <v>4</v>
      </c>
      <c r="N169" s="4"/>
      <c r="O169" s="4" t="s">
        <v>97</v>
      </c>
      <c r="P169" s="4"/>
      <c r="Q169" s="4" t="s">
        <v>80</v>
      </c>
      <c r="R169" s="4"/>
      <c r="S169" s="4" t="s">
        <v>98</v>
      </c>
      <c r="T169" s="4"/>
    </row>
    <row r="170" customFormat="false" ht="15" hidden="false" customHeight="true" outlineLevel="0" collapsed="false">
      <c r="A170" s="14" t="s">
        <v>103</v>
      </c>
      <c r="B170" s="14"/>
      <c r="C170" s="81" t="n">
        <f aca="false">SUM(C165:D169)</f>
        <v>2939.89</v>
      </c>
      <c r="D170" s="81"/>
      <c r="E170" s="82"/>
      <c r="F170" s="15" t="n">
        <f aca="false">ROUND(SUM(F165:F169),2)</f>
        <v>1</v>
      </c>
      <c r="G170" s="28"/>
      <c r="H170" s="28"/>
      <c r="I170" s="16" t="n">
        <f aca="false">ROUND(SUM(I165:J169),2)</f>
        <v>5659.36</v>
      </c>
      <c r="J170" s="16"/>
      <c r="K170" s="69" t="str">
        <f aca="false">A55</f>
        <v>Banheiro Insalubre 20%</v>
      </c>
      <c r="L170" s="69"/>
      <c r="M170" s="70" t="s">
        <v>87</v>
      </c>
      <c r="N170" s="70"/>
      <c r="O170" s="86" t="n">
        <f aca="false">1/(30*E55)</f>
        <v>0.000111111111111111</v>
      </c>
      <c r="P170" s="86"/>
      <c r="Q170" s="71" t="n">
        <f aca="false">$N$5</f>
        <v>8764.87</v>
      </c>
      <c r="R170" s="71"/>
      <c r="S170" s="61" t="n">
        <f aca="false">Q170*O170</f>
        <v>0.973874444444444</v>
      </c>
      <c r="T170" s="61"/>
    </row>
    <row r="171" customFormat="false" ht="15" hidden="false" customHeight="true" outlineLevel="0" collapsed="false">
      <c r="A171" s="14" t="s">
        <v>11</v>
      </c>
      <c r="B171" s="14"/>
      <c r="C171" s="14"/>
      <c r="D171" s="14"/>
      <c r="E171" s="14"/>
      <c r="F171" s="14"/>
      <c r="G171" s="14"/>
      <c r="H171" s="14"/>
      <c r="I171" s="16" t="n">
        <f aca="false">I170*12</f>
        <v>67912.32</v>
      </c>
      <c r="J171" s="16"/>
      <c r="K171" s="69"/>
      <c r="L171" s="69"/>
      <c r="M171" s="72" t="s">
        <v>101</v>
      </c>
      <c r="N171" s="72"/>
      <c r="O171" s="87" t="n">
        <f aca="false">1/E55</f>
        <v>0.00333333333333333</v>
      </c>
      <c r="P171" s="87"/>
      <c r="Q171" s="73" t="n">
        <f aca="false">$N$7</f>
        <v>5569.36</v>
      </c>
      <c r="R171" s="73"/>
      <c r="S171" s="74" t="n">
        <f aca="false">Q171*O171</f>
        <v>18.5645333333333</v>
      </c>
      <c r="T171" s="74"/>
    </row>
    <row r="172" customFormat="false" ht="15" hidden="false" customHeight="true" outlineLevel="0" collapsed="false">
      <c r="E172" s="43"/>
      <c r="F172" s="43"/>
      <c r="J172" s="125"/>
      <c r="K172" s="14" t="s">
        <v>103</v>
      </c>
      <c r="L172" s="14"/>
      <c r="M172" s="14"/>
      <c r="N172" s="14"/>
      <c r="O172" s="14"/>
      <c r="P172" s="14"/>
      <c r="Q172" s="14"/>
      <c r="R172" s="14"/>
      <c r="S172" s="16" t="n">
        <f aca="false">ROUND(SUM(S170:T171),2)</f>
        <v>19.54</v>
      </c>
      <c r="T172" s="16"/>
    </row>
    <row r="173" customFormat="false" ht="15" hidden="false" customHeight="true" outlineLevel="0" collapsed="false">
      <c r="A173" s="126" t="s">
        <v>130</v>
      </c>
      <c r="B173" s="126"/>
      <c r="C173" s="126"/>
      <c r="D173" s="126"/>
      <c r="E173" s="126"/>
      <c r="F173" s="126"/>
      <c r="G173" s="126"/>
      <c r="H173" s="126"/>
      <c r="I173" s="126"/>
      <c r="J173" s="126"/>
    </row>
    <row r="174" customFormat="false" ht="14.25" hidden="false" customHeight="true" outlineLevel="0" collapsed="false">
      <c r="A174" s="3" t="s">
        <v>82</v>
      </c>
      <c r="B174" s="3"/>
      <c r="C174" s="3" t="s">
        <v>83</v>
      </c>
      <c r="D174" s="3"/>
      <c r="E174" s="52" t="s">
        <v>84</v>
      </c>
      <c r="F174" s="3" t="s">
        <v>3</v>
      </c>
      <c r="G174" s="3" t="s">
        <v>85</v>
      </c>
      <c r="H174" s="3"/>
      <c r="I174" s="5" t="s">
        <v>86</v>
      </c>
      <c r="J174" s="5"/>
    </row>
    <row r="175" customFormat="false" ht="14.25" hidden="false" customHeight="true" outlineLevel="0" collapsed="false">
      <c r="A175" s="3"/>
      <c r="B175" s="3"/>
      <c r="C175" s="3"/>
      <c r="D175" s="3"/>
      <c r="E175" s="52"/>
      <c r="F175" s="52"/>
      <c r="G175" s="3"/>
      <c r="H175" s="3"/>
      <c r="I175" s="5"/>
      <c r="J175" s="5"/>
    </row>
    <row r="176" customFormat="false" ht="15" hidden="false" customHeight="true" outlineLevel="0" collapsed="false">
      <c r="A176" s="138" t="s">
        <v>96</v>
      </c>
      <c r="B176" s="138"/>
      <c r="C176" s="139" t="n">
        <v>599.24</v>
      </c>
      <c r="D176" s="139"/>
      <c r="E176" s="140" t="n">
        <v>599.24</v>
      </c>
      <c r="F176" s="23" t="n">
        <f aca="false">C176/E176</f>
        <v>1</v>
      </c>
      <c r="G176" s="41" t="n">
        <f aca="false">S433</f>
        <v>9.29</v>
      </c>
      <c r="H176" s="41"/>
      <c r="I176" s="9" t="n">
        <f aca="false">G176*C176</f>
        <v>5566.9396</v>
      </c>
      <c r="J176" s="9"/>
    </row>
    <row r="177" customFormat="false" ht="15" hidden="false" customHeight="true" outlineLevel="0" collapsed="false">
      <c r="A177" s="14" t="s">
        <v>103</v>
      </c>
      <c r="B177" s="14"/>
      <c r="C177" s="81" t="n">
        <f aca="false">SUM(C176:D176)</f>
        <v>599.24</v>
      </c>
      <c r="D177" s="81"/>
      <c r="E177" s="82"/>
      <c r="F177" s="15" t="n">
        <f aca="false">ROUND(SUM(F176),2)</f>
        <v>1</v>
      </c>
      <c r="G177" s="28"/>
      <c r="H177" s="28"/>
      <c r="I177" s="16" t="n">
        <f aca="false">I176</f>
        <v>5566.9396</v>
      </c>
      <c r="J177" s="16"/>
      <c r="K177" s="4" t="s">
        <v>82</v>
      </c>
      <c r="L177" s="4"/>
      <c r="M177" s="4" t="s">
        <v>4</v>
      </c>
      <c r="N177" s="4"/>
      <c r="O177" s="4" t="s">
        <v>97</v>
      </c>
      <c r="P177" s="4"/>
      <c r="Q177" s="4" t="s">
        <v>80</v>
      </c>
      <c r="R177" s="4"/>
      <c r="S177" s="4" t="s">
        <v>98</v>
      </c>
      <c r="T177" s="4"/>
    </row>
    <row r="178" customFormat="false" ht="15" hidden="false" customHeight="true" outlineLevel="0" collapsed="false">
      <c r="A178" s="14" t="s">
        <v>11</v>
      </c>
      <c r="B178" s="14"/>
      <c r="C178" s="14"/>
      <c r="D178" s="14"/>
      <c r="E178" s="14"/>
      <c r="F178" s="14"/>
      <c r="G178" s="14"/>
      <c r="H178" s="14"/>
      <c r="I178" s="16" t="n">
        <f aca="false">I177*12</f>
        <v>66803.2752</v>
      </c>
      <c r="J178" s="16"/>
      <c r="K178" s="69" t="str">
        <f aca="false">A56</f>
        <v>Escadas</v>
      </c>
      <c r="L178" s="69"/>
      <c r="M178" s="70" t="s">
        <v>87</v>
      </c>
      <c r="N178" s="70"/>
      <c r="O178" s="86" t="n">
        <f aca="false">1/(30*E56)</f>
        <v>2.77777777777778E-005</v>
      </c>
      <c r="P178" s="86"/>
      <c r="Q178" s="71" t="n">
        <f aca="false">$N$5</f>
        <v>8764.87</v>
      </c>
      <c r="R178" s="71"/>
      <c r="S178" s="61" t="n">
        <f aca="false">Q178*O178</f>
        <v>0.243468611111111</v>
      </c>
      <c r="T178" s="61"/>
    </row>
    <row r="179" customFormat="false" ht="15" hidden="false" customHeight="true" outlineLevel="0" collapsed="false">
      <c r="E179" s="43"/>
      <c r="F179" s="142"/>
      <c r="J179" s="125"/>
      <c r="K179" s="69"/>
      <c r="L179" s="69"/>
      <c r="M179" s="72" t="s">
        <v>101</v>
      </c>
      <c r="N179" s="72"/>
      <c r="O179" s="87" t="n">
        <f aca="false">1/E56</f>
        <v>0.000833333333333333</v>
      </c>
      <c r="P179" s="87"/>
      <c r="Q179" s="73" t="n">
        <f aca="false">$N$7</f>
        <v>5569.36</v>
      </c>
      <c r="R179" s="73"/>
      <c r="S179" s="74" t="n">
        <f aca="false">Q179*O179</f>
        <v>4.64113333333333</v>
      </c>
      <c r="T179" s="74"/>
    </row>
    <row r="180" customFormat="false" ht="15" hidden="false" customHeight="true" outlineLevel="0" collapsed="false">
      <c r="A180" s="48" t="s">
        <v>131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14" t="s">
        <v>103</v>
      </c>
      <c r="L180" s="14"/>
      <c r="M180" s="14"/>
      <c r="N180" s="14"/>
      <c r="O180" s="14"/>
      <c r="P180" s="14"/>
      <c r="Q180" s="14"/>
      <c r="R180" s="14"/>
      <c r="S180" s="16" t="n">
        <f aca="false">ROUND(SUM(S178:T179),2)</f>
        <v>4.88</v>
      </c>
      <c r="T180" s="16"/>
    </row>
    <row r="181" customFormat="false" ht="14.25" hidden="false" customHeight="true" outlineLevel="0" collapsed="false">
      <c r="A181" s="3" t="s">
        <v>82</v>
      </c>
      <c r="B181" s="3"/>
      <c r="C181" s="3" t="s">
        <v>83</v>
      </c>
      <c r="D181" s="3"/>
      <c r="E181" s="52" t="s">
        <v>84</v>
      </c>
      <c r="F181" s="3" t="s">
        <v>3</v>
      </c>
      <c r="G181" s="3" t="s">
        <v>85</v>
      </c>
      <c r="H181" s="3"/>
      <c r="I181" s="3" t="s">
        <v>86</v>
      </c>
      <c r="J181" s="3"/>
    </row>
    <row r="182" customFormat="false" ht="15" hidden="false" customHeight="true" outlineLevel="0" collapsed="false">
      <c r="A182" s="3"/>
      <c r="B182" s="3"/>
      <c r="C182" s="3"/>
      <c r="D182" s="3"/>
      <c r="E182" s="52"/>
      <c r="F182" s="52"/>
      <c r="G182" s="3"/>
      <c r="H182" s="3"/>
      <c r="I182" s="3"/>
      <c r="J182" s="3"/>
      <c r="K182" s="4" t="s">
        <v>82</v>
      </c>
      <c r="L182" s="4"/>
      <c r="M182" s="4" t="s">
        <v>4</v>
      </c>
      <c r="N182" s="4"/>
      <c r="O182" s="4" t="s">
        <v>97</v>
      </c>
      <c r="P182" s="4"/>
      <c r="Q182" s="4" t="s">
        <v>80</v>
      </c>
      <c r="R182" s="4"/>
      <c r="S182" s="4" t="s">
        <v>98</v>
      </c>
      <c r="T182" s="4"/>
    </row>
    <row r="183" customFormat="false" ht="15" hidden="false" customHeight="true" outlineLevel="0" collapsed="false">
      <c r="A183" s="101" t="s">
        <v>116</v>
      </c>
      <c r="B183" s="101"/>
      <c r="C183" s="57" t="n">
        <v>77.75</v>
      </c>
      <c r="D183" s="57"/>
      <c r="E183" s="102" t="n">
        <v>2000</v>
      </c>
      <c r="F183" s="96" t="n">
        <f aca="false">C183/E183</f>
        <v>0.038875</v>
      </c>
      <c r="G183" s="60" t="n">
        <f aca="false">S442</f>
        <v>2.78</v>
      </c>
      <c r="H183" s="60"/>
      <c r="I183" s="61" t="n">
        <f aca="false">G183*C183</f>
        <v>216.145</v>
      </c>
      <c r="J183" s="61"/>
      <c r="K183" s="69" t="str">
        <f aca="false">A57</f>
        <v>Área Livre</v>
      </c>
      <c r="L183" s="69"/>
      <c r="M183" s="70" t="s">
        <v>87</v>
      </c>
      <c r="N183" s="70"/>
      <c r="O183" s="86" t="n">
        <f aca="false">1/(30*E57)</f>
        <v>1.66666666666667E-005</v>
      </c>
      <c r="P183" s="86"/>
      <c r="Q183" s="71" t="n">
        <f aca="false">$N$5</f>
        <v>8764.87</v>
      </c>
      <c r="R183" s="71"/>
      <c r="S183" s="61" t="n">
        <f aca="false">Q183*O183</f>
        <v>0.146081166666667</v>
      </c>
      <c r="T183" s="61"/>
    </row>
    <row r="184" customFormat="false" ht="15" hidden="false" customHeight="true" outlineLevel="0" collapsed="false">
      <c r="A184" s="103" t="s">
        <v>119</v>
      </c>
      <c r="B184" s="103"/>
      <c r="C184" s="64" t="n">
        <v>1354.76</v>
      </c>
      <c r="D184" s="64"/>
      <c r="E184" s="104" t="n">
        <v>6500</v>
      </c>
      <c r="F184" s="89" t="n">
        <f aca="false">C184/E184</f>
        <v>0.208424615384615</v>
      </c>
      <c r="G184" s="66" t="n">
        <f aca="false">S447</f>
        <v>0.86</v>
      </c>
      <c r="H184" s="66"/>
      <c r="I184" s="67" t="n">
        <f aca="false">G184*C184</f>
        <v>1165.0936</v>
      </c>
      <c r="J184" s="67"/>
      <c r="K184" s="69"/>
      <c r="L184" s="69"/>
      <c r="M184" s="72" t="s">
        <v>101</v>
      </c>
      <c r="N184" s="72"/>
      <c r="O184" s="87" t="n">
        <f aca="false">1/E57</f>
        <v>0.0005</v>
      </c>
      <c r="P184" s="87"/>
      <c r="Q184" s="73" t="n">
        <f aca="false">$N$7</f>
        <v>5569.36</v>
      </c>
      <c r="R184" s="73"/>
      <c r="S184" s="74" t="n">
        <f aca="false">Q184*O184</f>
        <v>2.78468</v>
      </c>
      <c r="T184" s="74"/>
    </row>
    <row r="185" customFormat="false" ht="15" hidden="false" customHeight="true" outlineLevel="0" collapsed="false">
      <c r="A185" s="103" t="s">
        <v>120</v>
      </c>
      <c r="B185" s="103"/>
      <c r="C185" s="64" t="n">
        <v>881.58</v>
      </c>
      <c r="D185" s="64"/>
      <c r="E185" s="104" t="n">
        <v>2600</v>
      </c>
      <c r="F185" s="89" t="n">
        <f aca="false">C185/E185</f>
        <v>0.339069230769231</v>
      </c>
      <c r="G185" s="66" t="n">
        <f aca="false">S452</f>
        <v>2.14</v>
      </c>
      <c r="H185" s="66"/>
      <c r="I185" s="67" t="n">
        <f aca="false">G185*C185</f>
        <v>1886.5812</v>
      </c>
      <c r="J185" s="67"/>
      <c r="K185" s="14" t="s">
        <v>103</v>
      </c>
      <c r="L185" s="14"/>
      <c r="M185" s="14"/>
      <c r="N185" s="14"/>
      <c r="O185" s="14"/>
      <c r="P185" s="14"/>
      <c r="Q185" s="14"/>
      <c r="R185" s="14"/>
      <c r="S185" s="16" t="n">
        <f aca="false">ROUND(SUM(S183:T184),2)</f>
        <v>2.93</v>
      </c>
      <c r="T185" s="16"/>
    </row>
    <row r="186" customFormat="false" ht="15" hidden="false" customHeight="true" outlineLevel="0" collapsed="false">
      <c r="A186" s="105" t="s">
        <v>96</v>
      </c>
      <c r="B186" s="105"/>
      <c r="C186" s="77" t="n">
        <v>491.91</v>
      </c>
      <c r="D186" s="77"/>
      <c r="E186" s="106" t="n">
        <v>1200</v>
      </c>
      <c r="F186" s="92" t="n">
        <f aca="false">C186/E186</f>
        <v>0.409925</v>
      </c>
      <c r="G186" s="79" t="n">
        <f aca="false">S457</f>
        <v>4.64</v>
      </c>
      <c r="H186" s="79"/>
      <c r="I186" s="74" t="n">
        <f aca="false">G186*C186</f>
        <v>2282.4624</v>
      </c>
      <c r="J186" s="74"/>
    </row>
    <row r="187" customFormat="false" ht="15" hidden="false" customHeight="true" outlineLevel="0" collapsed="false">
      <c r="A187" s="14" t="s">
        <v>103</v>
      </c>
      <c r="B187" s="14"/>
      <c r="C187" s="81" t="n">
        <f aca="false">SUM(C183:D186)</f>
        <v>2806</v>
      </c>
      <c r="D187" s="81"/>
      <c r="E187" s="82"/>
      <c r="F187" s="15" t="n">
        <f aca="false">ROUND(SUM(F183:F186),2)</f>
        <v>1</v>
      </c>
      <c r="G187" s="28"/>
      <c r="H187" s="28"/>
      <c r="I187" s="16" t="n">
        <f aca="false">ROUND(SUM(I183:J186),2)</f>
        <v>5550.28</v>
      </c>
      <c r="J187" s="16"/>
      <c r="K187" s="4" t="s">
        <v>82</v>
      </c>
      <c r="L187" s="4"/>
      <c r="M187" s="4" t="s">
        <v>4</v>
      </c>
      <c r="N187" s="4"/>
      <c r="O187" s="4" t="s">
        <v>97</v>
      </c>
      <c r="P187" s="4"/>
      <c r="Q187" s="4" t="s">
        <v>80</v>
      </c>
      <c r="R187" s="4"/>
      <c r="S187" s="4" t="s">
        <v>98</v>
      </c>
      <c r="T187" s="4"/>
    </row>
    <row r="188" customFormat="false" ht="15" hidden="false" customHeight="true" outlineLevel="0" collapsed="false">
      <c r="A188" s="14" t="s">
        <v>11</v>
      </c>
      <c r="B188" s="14"/>
      <c r="C188" s="14"/>
      <c r="D188" s="14"/>
      <c r="E188" s="14"/>
      <c r="F188" s="14"/>
      <c r="G188" s="14"/>
      <c r="H188" s="14"/>
      <c r="I188" s="16" t="n">
        <f aca="false">I187*12</f>
        <v>66603.36</v>
      </c>
      <c r="J188" s="16"/>
      <c r="K188" s="69" t="str">
        <f aca="false">A58</f>
        <v>Banheiro Insalubre 40%</v>
      </c>
      <c r="L188" s="69"/>
      <c r="M188" s="70" t="s">
        <v>87</v>
      </c>
      <c r="N188" s="70"/>
      <c r="O188" s="86" t="n">
        <f aca="false">1/(30*E58)</f>
        <v>0.000111111111111111</v>
      </c>
      <c r="P188" s="86"/>
      <c r="Q188" s="71" t="n">
        <f aca="false">$N$5</f>
        <v>8764.87</v>
      </c>
      <c r="R188" s="71"/>
      <c r="S188" s="61" t="n">
        <f aca="false">Q188*O188</f>
        <v>0.973874444444444</v>
      </c>
      <c r="T188" s="61"/>
    </row>
    <row r="189" customFormat="false" ht="15" hidden="false" customHeight="true" outlineLevel="0" collapsed="false">
      <c r="E189" s="43"/>
      <c r="F189" s="43"/>
      <c r="J189" s="125"/>
      <c r="K189" s="69"/>
      <c r="L189" s="69"/>
      <c r="M189" s="72" t="s">
        <v>101</v>
      </c>
      <c r="N189" s="72"/>
      <c r="O189" s="87" t="n">
        <f aca="false">1/E58</f>
        <v>0.00333333333333333</v>
      </c>
      <c r="P189" s="87"/>
      <c r="Q189" s="80" t="n">
        <f aca="false">$N$6</f>
        <v>6285.54</v>
      </c>
      <c r="R189" s="80"/>
      <c r="S189" s="74" t="n">
        <f aca="false">Q189*O189</f>
        <v>20.9518</v>
      </c>
      <c r="T189" s="74"/>
    </row>
    <row r="190" customFormat="false" ht="15" hidden="false" customHeight="true" outlineLevel="0" collapsed="false">
      <c r="A190" s="48" t="s">
        <v>132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14" t="s">
        <v>103</v>
      </c>
      <c r="L190" s="14"/>
      <c r="M190" s="14"/>
      <c r="N190" s="14"/>
      <c r="O190" s="14"/>
      <c r="P190" s="14"/>
      <c r="Q190" s="14"/>
      <c r="R190" s="14"/>
      <c r="S190" s="16" t="n">
        <f aca="false">ROUND(SUM(S188:T189),2)</f>
        <v>21.93</v>
      </c>
      <c r="T190" s="16"/>
    </row>
    <row r="191" customFormat="false" ht="14.25" hidden="false" customHeight="true" outlineLevel="0" collapsed="false">
      <c r="A191" s="3" t="s">
        <v>82</v>
      </c>
      <c r="B191" s="3"/>
      <c r="C191" s="3" t="s">
        <v>83</v>
      </c>
      <c r="D191" s="3"/>
      <c r="E191" s="52" t="s">
        <v>84</v>
      </c>
      <c r="F191" s="3" t="s">
        <v>3</v>
      </c>
      <c r="G191" s="3" t="s">
        <v>85</v>
      </c>
      <c r="H191" s="3"/>
      <c r="I191" s="3" t="s">
        <v>86</v>
      </c>
      <c r="J191" s="3"/>
    </row>
    <row r="192" customFormat="false" ht="15" hidden="false" customHeight="true" outlineLevel="0" collapsed="false">
      <c r="A192" s="3"/>
      <c r="B192" s="3"/>
      <c r="C192" s="3"/>
      <c r="D192" s="3"/>
      <c r="E192" s="52"/>
      <c r="F192" s="52"/>
      <c r="G192" s="3"/>
      <c r="H192" s="3"/>
      <c r="I192" s="3"/>
      <c r="J192" s="3"/>
      <c r="K192" s="4" t="s">
        <v>82</v>
      </c>
      <c r="L192" s="4"/>
      <c r="M192" s="4" t="s">
        <v>4</v>
      </c>
      <c r="N192" s="4"/>
      <c r="O192" s="4" t="s">
        <v>97</v>
      </c>
      <c r="P192" s="4"/>
      <c r="Q192" s="4" t="s">
        <v>80</v>
      </c>
      <c r="R192" s="4"/>
      <c r="S192" s="4" t="s">
        <v>98</v>
      </c>
      <c r="T192" s="4"/>
    </row>
    <row r="193" customFormat="false" ht="15" hidden="false" customHeight="true" outlineLevel="0" collapsed="false">
      <c r="A193" s="138" t="s">
        <v>96</v>
      </c>
      <c r="B193" s="138"/>
      <c r="C193" s="139" t="n">
        <v>563.24</v>
      </c>
      <c r="D193" s="139"/>
      <c r="E193" s="140" t="n">
        <v>563.24</v>
      </c>
      <c r="F193" s="23" t="n">
        <f aca="false">C193/E193</f>
        <v>1</v>
      </c>
      <c r="G193" s="41" t="n">
        <f aca="false">S468</f>
        <v>9.78</v>
      </c>
      <c r="H193" s="41"/>
      <c r="I193" s="9" t="n">
        <f aca="false">G193*C193</f>
        <v>5508.4872</v>
      </c>
      <c r="J193" s="9"/>
      <c r="K193" s="69" t="str">
        <f aca="false">A59</f>
        <v>Auditório</v>
      </c>
      <c r="L193" s="69"/>
      <c r="M193" s="70" t="s">
        <v>87</v>
      </c>
      <c r="N193" s="70"/>
      <c r="O193" s="86" t="n">
        <f aca="false">1/(30*E59)</f>
        <v>3.7037037037037E-005</v>
      </c>
      <c r="P193" s="86"/>
      <c r="Q193" s="71" t="n">
        <f aca="false">$N$5</f>
        <v>8764.87</v>
      </c>
      <c r="R193" s="71"/>
      <c r="S193" s="61" t="n">
        <f aca="false">Q193*O193</f>
        <v>0.324624814814815</v>
      </c>
      <c r="T193" s="61"/>
    </row>
    <row r="194" customFormat="false" ht="15" hidden="false" customHeight="true" outlineLevel="0" collapsed="false">
      <c r="A194" s="14" t="s">
        <v>103</v>
      </c>
      <c r="B194" s="14"/>
      <c r="C194" s="81" t="n">
        <f aca="false">SUM(C193:D193)</f>
        <v>563.24</v>
      </c>
      <c r="D194" s="81"/>
      <c r="E194" s="82"/>
      <c r="F194" s="15" t="n">
        <f aca="false">ROUND(SUM(F193),2)</f>
        <v>1</v>
      </c>
      <c r="G194" s="28"/>
      <c r="H194" s="28"/>
      <c r="I194" s="16" t="n">
        <f aca="false">ROUND(SUM(I193:J193),2)</f>
        <v>5508.49</v>
      </c>
      <c r="J194" s="16"/>
      <c r="K194" s="69"/>
      <c r="L194" s="69"/>
      <c r="M194" s="72" t="s">
        <v>101</v>
      </c>
      <c r="N194" s="72"/>
      <c r="O194" s="87" t="n">
        <f aca="false">1/E59</f>
        <v>0.00111111111111111</v>
      </c>
      <c r="P194" s="87"/>
      <c r="Q194" s="73" t="n">
        <f aca="false">$N$7</f>
        <v>5569.36</v>
      </c>
      <c r="R194" s="73"/>
      <c r="S194" s="74" t="n">
        <f aca="false">Q194*O194</f>
        <v>6.18817777777777</v>
      </c>
      <c r="T194" s="74"/>
    </row>
    <row r="195" customFormat="false" ht="15" hidden="false" customHeight="true" outlineLevel="0" collapsed="false">
      <c r="A195" s="14" t="s">
        <v>11</v>
      </c>
      <c r="B195" s="14"/>
      <c r="C195" s="14"/>
      <c r="D195" s="14"/>
      <c r="E195" s="14"/>
      <c r="F195" s="14"/>
      <c r="G195" s="14"/>
      <c r="H195" s="14"/>
      <c r="I195" s="16" t="n">
        <f aca="false">I194*12</f>
        <v>66101.88</v>
      </c>
      <c r="J195" s="16"/>
      <c r="K195" s="14" t="s">
        <v>103</v>
      </c>
      <c r="L195" s="14"/>
      <c r="M195" s="14"/>
      <c r="N195" s="14"/>
      <c r="O195" s="14"/>
      <c r="P195" s="14"/>
      <c r="Q195" s="14"/>
      <c r="R195" s="14"/>
      <c r="S195" s="16" t="n">
        <f aca="false">ROUND(SUM(S193:T194),2)</f>
        <v>6.51</v>
      </c>
      <c r="T195" s="16"/>
    </row>
    <row r="196" customFormat="false" ht="15" hidden="false" customHeight="true" outlineLevel="0" collapsed="false">
      <c r="E196" s="43"/>
      <c r="F196" s="43"/>
      <c r="J196" s="125"/>
    </row>
    <row r="197" customFormat="false" ht="15" hidden="false" customHeight="true" outlineLevel="0" collapsed="false">
      <c r="A197" s="48" t="s">
        <v>133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" t="s">
        <v>82</v>
      </c>
      <c r="L197" s="4"/>
      <c r="M197" s="4" t="s">
        <v>4</v>
      </c>
      <c r="N197" s="4"/>
      <c r="O197" s="4" t="s">
        <v>97</v>
      </c>
      <c r="P197" s="4"/>
      <c r="Q197" s="4" t="s">
        <v>80</v>
      </c>
      <c r="R197" s="4"/>
      <c r="S197" s="4" t="s">
        <v>98</v>
      </c>
      <c r="T197" s="4"/>
    </row>
    <row r="198" customFormat="false" ht="15" hidden="false" customHeight="true" outlineLevel="0" collapsed="false">
      <c r="A198" s="3" t="s">
        <v>82</v>
      </c>
      <c r="B198" s="3"/>
      <c r="C198" s="3" t="s">
        <v>83</v>
      </c>
      <c r="D198" s="3"/>
      <c r="E198" s="52" t="s">
        <v>84</v>
      </c>
      <c r="F198" s="3" t="s">
        <v>3</v>
      </c>
      <c r="G198" s="3" t="s">
        <v>85</v>
      </c>
      <c r="H198" s="3"/>
      <c r="I198" s="3" t="s">
        <v>86</v>
      </c>
      <c r="J198" s="3"/>
      <c r="K198" s="69" t="str">
        <f aca="false">A60</f>
        <v>Estacionamento</v>
      </c>
      <c r="L198" s="69"/>
      <c r="M198" s="70" t="s">
        <v>87</v>
      </c>
      <c r="N198" s="70"/>
      <c r="O198" s="86" t="n">
        <f aca="false">1/(30*E60)</f>
        <v>6.80272108843537E-006</v>
      </c>
      <c r="P198" s="86"/>
      <c r="Q198" s="71" t="n">
        <f aca="false">$N$5</f>
        <v>8764.87</v>
      </c>
      <c r="R198" s="71"/>
      <c r="S198" s="61" t="n">
        <f aca="false">Q198*O198</f>
        <v>0.0596249659863945</v>
      </c>
      <c r="T198" s="61"/>
    </row>
    <row r="199" customFormat="false" ht="15" hidden="false" customHeight="true" outlineLevel="0" collapsed="false">
      <c r="A199" s="3"/>
      <c r="B199" s="3"/>
      <c r="C199" s="3"/>
      <c r="D199" s="3"/>
      <c r="E199" s="52"/>
      <c r="F199" s="52"/>
      <c r="G199" s="3"/>
      <c r="H199" s="3"/>
      <c r="I199" s="3"/>
      <c r="J199" s="3"/>
      <c r="K199" s="69"/>
      <c r="L199" s="69"/>
      <c r="M199" s="72" t="s">
        <v>101</v>
      </c>
      <c r="N199" s="72"/>
      <c r="O199" s="87" t="n">
        <f aca="false">1/E60</f>
        <v>0.000204081632653061</v>
      </c>
      <c r="P199" s="87"/>
      <c r="Q199" s="73" t="n">
        <f aca="false">$N$7</f>
        <v>5569.36</v>
      </c>
      <c r="R199" s="73"/>
      <c r="S199" s="74" t="n">
        <f aca="false">Q199*O199</f>
        <v>1.13660408163265</v>
      </c>
      <c r="T199" s="74"/>
    </row>
    <row r="200" customFormat="false" ht="15" hidden="false" customHeight="true" outlineLevel="0" collapsed="false">
      <c r="A200" s="138" t="s">
        <v>96</v>
      </c>
      <c r="B200" s="138"/>
      <c r="C200" s="139" t="n">
        <v>475.47</v>
      </c>
      <c r="D200" s="139"/>
      <c r="E200" s="140" t="n">
        <v>475.47</v>
      </c>
      <c r="F200" s="23" t="n">
        <f aca="false">C200/E200</f>
        <v>1</v>
      </c>
      <c r="G200" s="41" t="n">
        <f aca="false">S477</f>
        <v>11.59</v>
      </c>
      <c r="H200" s="41"/>
      <c r="I200" s="9" t="n">
        <f aca="false">G200*C200</f>
        <v>5510.6973</v>
      </c>
      <c r="J200" s="9"/>
      <c r="K200" s="14" t="s">
        <v>103</v>
      </c>
      <c r="L200" s="14"/>
      <c r="M200" s="14"/>
      <c r="N200" s="14"/>
      <c r="O200" s="14"/>
      <c r="P200" s="14"/>
      <c r="Q200" s="14"/>
      <c r="R200" s="14"/>
      <c r="S200" s="16" t="n">
        <f aca="false">ROUND(SUM(S198:T199),2)</f>
        <v>1.2</v>
      </c>
      <c r="T200" s="16"/>
    </row>
    <row r="201" customFormat="false" ht="15" hidden="false" customHeight="true" outlineLevel="0" collapsed="false">
      <c r="A201" s="14" t="s">
        <v>103</v>
      </c>
      <c r="B201" s="14"/>
      <c r="C201" s="81" t="n">
        <f aca="false">SUM(C200:D200)</f>
        <v>475.47</v>
      </c>
      <c r="D201" s="81"/>
      <c r="E201" s="82"/>
      <c r="F201" s="15" t="n">
        <f aca="false">ROUND(SUM(F200),2)</f>
        <v>1</v>
      </c>
      <c r="G201" s="28"/>
      <c r="H201" s="28"/>
      <c r="I201" s="16" t="n">
        <f aca="false">ROUND(SUM(I200:J200),2)</f>
        <v>5510.7</v>
      </c>
      <c r="J201" s="16"/>
    </row>
    <row r="202" customFormat="false" ht="15" hidden="false" customHeight="true" outlineLevel="0" collapsed="false">
      <c r="A202" s="14" t="s">
        <v>11</v>
      </c>
      <c r="B202" s="14"/>
      <c r="C202" s="14"/>
      <c r="D202" s="14"/>
      <c r="E202" s="14"/>
      <c r="F202" s="14"/>
      <c r="G202" s="14"/>
      <c r="H202" s="14"/>
      <c r="I202" s="16" t="n">
        <f aca="false">I201*12</f>
        <v>66128.4</v>
      </c>
      <c r="J202" s="16"/>
      <c r="K202" s="4" t="s">
        <v>82</v>
      </c>
      <c r="L202" s="4"/>
      <c r="M202" s="4" t="s">
        <v>4</v>
      </c>
      <c r="N202" s="4"/>
      <c r="O202" s="4" t="s">
        <v>97</v>
      </c>
      <c r="P202" s="4"/>
      <c r="Q202" s="4" t="s">
        <v>80</v>
      </c>
      <c r="R202" s="4"/>
      <c r="S202" s="4" t="s">
        <v>98</v>
      </c>
      <c r="T202" s="4"/>
    </row>
    <row r="203" customFormat="false" ht="15" hidden="false" customHeight="true" outlineLevel="0" collapsed="false">
      <c r="E203" s="43"/>
      <c r="F203" s="43"/>
      <c r="J203" s="143"/>
      <c r="K203" s="69" t="str">
        <f aca="false">A61</f>
        <v>Piso Adjacente</v>
      </c>
      <c r="L203" s="69"/>
      <c r="M203" s="70" t="s">
        <v>87</v>
      </c>
      <c r="N203" s="70"/>
      <c r="O203" s="86" t="n">
        <f aca="false">1/(30*E61)</f>
        <v>1.23456790123457E-005</v>
      </c>
      <c r="P203" s="86"/>
      <c r="Q203" s="71" t="n">
        <f aca="false">$N$5</f>
        <v>8764.87</v>
      </c>
      <c r="R203" s="71"/>
      <c r="S203" s="61" t="n">
        <f aca="false">Q203*O203</f>
        <v>0.108208271604938</v>
      </c>
      <c r="T203" s="61"/>
    </row>
    <row r="204" customFormat="false" ht="15" hidden="false" customHeight="true" outlineLevel="0" collapsed="false">
      <c r="E204" s="43"/>
      <c r="F204" s="43"/>
      <c r="J204" s="143"/>
      <c r="K204" s="69"/>
      <c r="L204" s="69"/>
      <c r="M204" s="72" t="s">
        <v>101</v>
      </c>
      <c r="N204" s="72"/>
      <c r="O204" s="87" t="n">
        <f aca="false">1/E61</f>
        <v>0.00037037037037037</v>
      </c>
      <c r="P204" s="87"/>
      <c r="Q204" s="73" t="n">
        <f aca="false">$N$7</f>
        <v>5569.36</v>
      </c>
      <c r="R204" s="73"/>
      <c r="S204" s="74" t="n">
        <f aca="false">Q204*O204</f>
        <v>2.06272592592592</v>
      </c>
      <c r="T204" s="74"/>
    </row>
    <row r="205" customFormat="false" ht="15" hidden="false" customHeight="true" outlineLevel="0" collapsed="false">
      <c r="E205" s="43"/>
      <c r="F205" s="43"/>
      <c r="J205" s="143"/>
      <c r="K205" s="14" t="s">
        <v>103</v>
      </c>
      <c r="L205" s="14"/>
      <c r="M205" s="14"/>
      <c r="N205" s="14"/>
      <c r="O205" s="14"/>
      <c r="P205" s="14"/>
      <c r="Q205" s="14"/>
      <c r="R205" s="14"/>
      <c r="S205" s="16" t="n">
        <f aca="false">ROUND(SUM(S203:T204),2)</f>
        <v>2.17</v>
      </c>
      <c r="T205" s="16"/>
    </row>
    <row r="206" customFormat="false" ht="15" hidden="false" customHeight="true" outlineLevel="0" collapsed="false">
      <c r="E206" s="43"/>
      <c r="F206" s="43"/>
      <c r="J206" s="143"/>
    </row>
    <row r="207" customFormat="false" ht="15" hidden="false" customHeight="true" outlineLevel="0" collapsed="false">
      <c r="E207" s="43"/>
      <c r="F207" s="43"/>
      <c r="J207" s="143"/>
      <c r="K207" s="4" t="s">
        <v>82</v>
      </c>
      <c r="L207" s="4"/>
      <c r="M207" s="4" t="s">
        <v>4</v>
      </c>
      <c r="N207" s="4"/>
      <c r="O207" s="4" t="s">
        <v>97</v>
      </c>
      <c r="P207" s="4"/>
      <c r="Q207" s="4" t="s">
        <v>80</v>
      </c>
      <c r="R207" s="4"/>
      <c r="S207" s="4" t="s">
        <v>98</v>
      </c>
      <c r="T207" s="4"/>
    </row>
    <row r="208" customFormat="false" ht="15" hidden="false" customHeight="true" outlineLevel="0" collapsed="false">
      <c r="E208" s="43"/>
      <c r="F208" s="43"/>
      <c r="J208" s="143"/>
      <c r="K208" s="69" t="str">
        <f aca="false">A62</f>
        <v>Consultório</v>
      </c>
      <c r="L208" s="69"/>
      <c r="M208" s="70" t="s">
        <v>87</v>
      </c>
      <c r="N208" s="70"/>
      <c r="O208" s="86" t="n">
        <f aca="false">1/(30*E62)</f>
        <v>0.000133333333333333</v>
      </c>
      <c r="P208" s="86"/>
      <c r="Q208" s="71" t="n">
        <f aca="false">$N$5</f>
        <v>8764.87</v>
      </c>
      <c r="R208" s="71"/>
      <c r="S208" s="61" t="n">
        <f aca="false">Q208*O208</f>
        <v>1.16864933333333</v>
      </c>
      <c r="T208" s="61"/>
    </row>
    <row r="209" customFormat="false" ht="15" hidden="false" customHeight="true" outlineLevel="0" collapsed="false">
      <c r="E209" s="43"/>
      <c r="F209" s="43"/>
      <c r="J209" s="143"/>
      <c r="K209" s="69"/>
      <c r="L209" s="69"/>
      <c r="M209" s="72" t="s">
        <v>101</v>
      </c>
      <c r="N209" s="72"/>
      <c r="O209" s="87" t="n">
        <f aca="false">1/E62</f>
        <v>0.004</v>
      </c>
      <c r="P209" s="87"/>
      <c r="Q209" s="80" t="n">
        <f aca="false">$N$6</f>
        <v>6285.54</v>
      </c>
      <c r="R209" s="80"/>
      <c r="S209" s="74" t="n">
        <f aca="false">Q209*O209</f>
        <v>25.14216</v>
      </c>
      <c r="T209" s="74"/>
    </row>
    <row r="210" customFormat="false" ht="15" hidden="false" customHeight="true" outlineLevel="0" collapsed="false">
      <c r="E210" s="43"/>
      <c r="F210" s="43"/>
      <c r="J210" s="143"/>
      <c r="K210" s="14" t="s">
        <v>103</v>
      </c>
      <c r="L210" s="14"/>
      <c r="M210" s="14"/>
      <c r="N210" s="14"/>
      <c r="O210" s="14"/>
      <c r="P210" s="14"/>
      <c r="Q210" s="14"/>
      <c r="R210" s="14"/>
      <c r="S210" s="16" t="n">
        <f aca="false">ROUND(SUM(S208:T209),2)</f>
        <v>26.31</v>
      </c>
      <c r="T210" s="16"/>
    </row>
    <row r="211" customFormat="false" ht="15" hidden="false" customHeight="true" outlineLevel="0" collapsed="false">
      <c r="E211" s="43"/>
      <c r="F211" s="43"/>
      <c r="J211" s="143"/>
    </row>
    <row r="212" customFormat="false" ht="15" hidden="false" customHeight="true" outlineLevel="0" collapsed="false">
      <c r="A212" s="48" t="s">
        <v>134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9" t="s">
        <v>135</v>
      </c>
      <c r="L212" s="49"/>
      <c r="M212" s="49"/>
      <c r="N212" s="49"/>
      <c r="O212" s="49"/>
      <c r="P212" s="49"/>
      <c r="Q212" s="49"/>
      <c r="R212" s="49"/>
      <c r="S212" s="49"/>
      <c r="T212" s="49"/>
    </row>
    <row r="213" customFormat="false" ht="15" hidden="false" customHeight="true" outlineLevel="0" collapsed="false">
      <c r="A213" s="3" t="s">
        <v>82</v>
      </c>
      <c r="B213" s="3"/>
      <c r="C213" s="3" t="s">
        <v>83</v>
      </c>
      <c r="D213" s="3"/>
      <c r="E213" s="52" t="s">
        <v>84</v>
      </c>
      <c r="F213" s="3" t="s">
        <v>3</v>
      </c>
      <c r="G213" s="3" t="s">
        <v>85</v>
      </c>
      <c r="H213" s="3"/>
      <c r="I213" s="3" t="s">
        <v>86</v>
      </c>
      <c r="J213" s="3"/>
      <c r="K213" s="4" t="s">
        <v>82</v>
      </c>
      <c r="L213" s="4"/>
      <c r="M213" s="4" t="s">
        <v>4</v>
      </c>
      <c r="N213" s="4"/>
      <c r="O213" s="4" t="s">
        <v>97</v>
      </c>
      <c r="P213" s="4"/>
      <c r="Q213" s="4" t="s">
        <v>80</v>
      </c>
      <c r="R213" s="4"/>
      <c r="S213" s="4" t="s">
        <v>98</v>
      </c>
      <c r="T213" s="4"/>
    </row>
    <row r="214" customFormat="false" ht="15" hidden="false" customHeight="true" outlineLevel="0" collapsed="false">
      <c r="A214" s="3"/>
      <c r="B214" s="3"/>
      <c r="C214" s="3"/>
      <c r="D214" s="3"/>
      <c r="E214" s="52"/>
      <c r="F214" s="52"/>
      <c r="G214" s="3"/>
      <c r="H214" s="3"/>
      <c r="I214" s="3"/>
      <c r="J214" s="3"/>
      <c r="K214" s="69" t="str">
        <f aca="false">A69</f>
        <v>Banheiro Insalubre 20%</v>
      </c>
      <c r="L214" s="69"/>
      <c r="M214" s="70" t="s">
        <v>87</v>
      </c>
      <c r="N214" s="70"/>
      <c r="O214" s="86" t="n">
        <f aca="false">1/(30*E69)</f>
        <v>0.000133333333333333</v>
      </c>
      <c r="P214" s="86"/>
      <c r="Q214" s="71" t="n">
        <f aca="false">$N$5</f>
        <v>8764.87</v>
      </c>
      <c r="R214" s="71"/>
      <c r="S214" s="61" t="n">
        <f aca="false">Q214*O214</f>
        <v>1.16864933333333</v>
      </c>
      <c r="T214" s="61"/>
    </row>
    <row r="215" customFormat="false" ht="15" hidden="false" customHeight="true" outlineLevel="0" collapsed="false">
      <c r="A215" s="101" t="s">
        <v>116</v>
      </c>
      <c r="B215" s="101"/>
      <c r="C215" s="57" t="n">
        <v>276.32</v>
      </c>
      <c r="D215" s="57"/>
      <c r="E215" s="102" t="n">
        <v>2200</v>
      </c>
      <c r="F215" s="96" t="n">
        <f aca="false">C215/E215</f>
        <v>0.1256</v>
      </c>
      <c r="G215" s="60" t="n">
        <f aca="false">S486</f>
        <v>2.57</v>
      </c>
      <c r="H215" s="60"/>
      <c r="I215" s="61" t="n">
        <f aca="false">G215*C215</f>
        <v>710.1424</v>
      </c>
      <c r="J215" s="61"/>
      <c r="K215" s="69"/>
      <c r="L215" s="69"/>
      <c r="M215" s="72" t="s">
        <v>101</v>
      </c>
      <c r="N215" s="72"/>
      <c r="O215" s="87" t="n">
        <f aca="false">1/E69</f>
        <v>0.004</v>
      </c>
      <c r="P215" s="87"/>
      <c r="Q215" s="80" t="n">
        <f aca="false">$N$6</f>
        <v>6285.54</v>
      </c>
      <c r="R215" s="80"/>
      <c r="S215" s="74" t="n">
        <f aca="false">Q215*O215</f>
        <v>25.14216</v>
      </c>
      <c r="T215" s="74"/>
    </row>
    <row r="216" customFormat="false" ht="15" hidden="false" customHeight="true" outlineLevel="0" collapsed="false">
      <c r="A216" s="103" t="s">
        <v>119</v>
      </c>
      <c r="B216" s="103"/>
      <c r="C216" s="64" t="n">
        <v>480.54</v>
      </c>
      <c r="D216" s="64"/>
      <c r="E216" s="104" t="n">
        <v>7000</v>
      </c>
      <c r="F216" s="89" t="n">
        <f aca="false">C216/E216</f>
        <v>0.0686485714285714</v>
      </c>
      <c r="G216" s="66" t="n">
        <f aca="false">S491</f>
        <v>0.81</v>
      </c>
      <c r="H216" s="66"/>
      <c r="I216" s="67" t="n">
        <f aca="false">G216*C216</f>
        <v>389.2374</v>
      </c>
      <c r="J216" s="67"/>
      <c r="K216" s="14" t="s">
        <v>103</v>
      </c>
      <c r="L216" s="14"/>
      <c r="M216" s="14"/>
      <c r="N216" s="14"/>
      <c r="O216" s="14"/>
      <c r="P216" s="14"/>
      <c r="Q216" s="14"/>
      <c r="R216" s="14"/>
      <c r="S216" s="16" t="n">
        <f aca="false">ROUND(SUM(S214:T215),2)</f>
        <v>26.31</v>
      </c>
      <c r="T216" s="16"/>
    </row>
    <row r="217" customFormat="false" ht="15" hidden="false" customHeight="true" outlineLevel="0" collapsed="false">
      <c r="A217" s="103" t="s">
        <v>122</v>
      </c>
      <c r="B217" s="103"/>
      <c r="C217" s="64" t="n">
        <v>2259.72</v>
      </c>
      <c r="D217" s="64"/>
      <c r="E217" s="104" t="n">
        <v>100000</v>
      </c>
      <c r="F217" s="89" t="n">
        <f aca="false">C217/E217</f>
        <v>0.0225972</v>
      </c>
      <c r="G217" s="66" t="n">
        <f aca="false">S496</f>
        <v>0.06</v>
      </c>
      <c r="H217" s="66"/>
      <c r="I217" s="141" t="n">
        <f aca="false">G217*C217</f>
        <v>135.5832</v>
      </c>
      <c r="J217" s="141"/>
    </row>
    <row r="218" customFormat="false" ht="15" hidden="false" customHeight="true" outlineLevel="0" collapsed="false">
      <c r="A218" s="105" t="s">
        <v>96</v>
      </c>
      <c r="B218" s="105"/>
      <c r="C218" s="77" t="n">
        <v>1836.65</v>
      </c>
      <c r="D218" s="77"/>
      <c r="E218" s="106" t="n">
        <v>1030</v>
      </c>
      <c r="F218" s="92" t="n">
        <f aca="false">C218/E218</f>
        <v>1.78315533980583</v>
      </c>
      <c r="G218" s="79" t="n">
        <f aca="false">S501</f>
        <v>5.48</v>
      </c>
      <c r="H218" s="79"/>
      <c r="I218" s="74" t="n">
        <f aca="false">G218*C218</f>
        <v>10064.842</v>
      </c>
      <c r="J218" s="74"/>
      <c r="K218" s="4" t="s">
        <v>82</v>
      </c>
      <c r="L218" s="4"/>
      <c r="M218" s="4" t="s">
        <v>4</v>
      </c>
      <c r="N218" s="4"/>
      <c r="O218" s="4" t="s">
        <v>97</v>
      </c>
      <c r="P218" s="4"/>
      <c r="Q218" s="4" t="s">
        <v>80</v>
      </c>
      <c r="R218" s="4"/>
      <c r="S218" s="4" t="s">
        <v>98</v>
      </c>
      <c r="T218" s="4"/>
    </row>
    <row r="219" customFormat="false" ht="15" hidden="false" customHeight="true" outlineLevel="0" collapsed="false">
      <c r="A219" s="14" t="s">
        <v>103</v>
      </c>
      <c r="B219" s="14"/>
      <c r="C219" s="81" t="n">
        <f aca="false">SUM(C215:D218)</f>
        <v>4853.23</v>
      </c>
      <c r="D219" s="81"/>
      <c r="E219" s="82"/>
      <c r="F219" s="15" t="n">
        <f aca="false">ROUND(SUM(F215:F218),2)</f>
        <v>2</v>
      </c>
      <c r="G219" s="28"/>
      <c r="H219" s="28"/>
      <c r="I219" s="16" t="n">
        <f aca="false">ROUND(SUM(I215:J218),2)</f>
        <v>11299.81</v>
      </c>
      <c r="J219" s="16"/>
      <c r="K219" s="69" t="str">
        <f aca="false">A70</f>
        <v>Piso Frio</v>
      </c>
      <c r="L219" s="69"/>
      <c r="M219" s="70" t="s">
        <v>87</v>
      </c>
      <c r="N219" s="70"/>
      <c r="O219" s="111" t="n">
        <f aca="false">1/(30*E70)</f>
        <v>2.77777777777778E-005</v>
      </c>
      <c r="P219" s="111"/>
      <c r="Q219" s="71" t="n">
        <f aca="false">$N$5</f>
        <v>8764.87</v>
      </c>
      <c r="R219" s="71"/>
      <c r="S219" s="61" t="n">
        <f aca="false">Q219*O219</f>
        <v>0.243468611111111</v>
      </c>
      <c r="T219" s="61"/>
    </row>
    <row r="220" customFormat="false" ht="15" hidden="false" customHeight="true" outlineLevel="0" collapsed="false">
      <c r="A220" s="14" t="s">
        <v>11</v>
      </c>
      <c r="B220" s="14"/>
      <c r="C220" s="14"/>
      <c r="D220" s="14"/>
      <c r="E220" s="14"/>
      <c r="F220" s="14"/>
      <c r="G220" s="14"/>
      <c r="H220" s="14"/>
      <c r="I220" s="16" t="n">
        <f aca="false">I219*12</f>
        <v>135597.72</v>
      </c>
      <c r="J220" s="16"/>
      <c r="K220" s="69"/>
      <c r="L220" s="69"/>
      <c r="M220" s="72" t="s">
        <v>101</v>
      </c>
      <c r="N220" s="72"/>
      <c r="O220" s="111" t="n">
        <f aca="false">1/E70</f>
        <v>0.000833333333333333</v>
      </c>
      <c r="P220" s="111"/>
      <c r="Q220" s="73" t="n">
        <f aca="false">$N$7</f>
        <v>5569.36</v>
      </c>
      <c r="R220" s="73"/>
      <c r="S220" s="74" t="n">
        <f aca="false">Q220*O220</f>
        <v>4.64113333333333</v>
      </c>
      <c r="T220" s="74"/>
    </row>
    <row r="221" customFormat="false" ht="15" hidden="false" customHeight="true" outlineLevel="0" collapsed="false">
      <c r="E221" s="43"/>
      <c r="F221" s="43"/>
      <c r="J221" s="125"/>
      <c r="K221" s="14" t="s">
        <v>103</v>
      </c>
      <c r="L221" s="14"/>
      <c r="M221" s="14"/>
      <c r="N221" s="14"/>
      <c r="O221" s="14"/>
      <c r="P221" s="14"/>
      <c r="Q221" s="14"/>
      <c r="R221" s="14"/>
      <c r="S221" s="16" t="n">
        <f aca="false">ROUND(SUM(S219:T220),2)</f>
        <v>4.88</v>
      </c>
      <c r="T221" s="16"/>
    </row>
    <row r="222" customFormat="false" ht="15" hidden="false" customHeight="true" outlineLevel="0" collapsed="false">
      <c r="A222" s="48" t="s">
        <v>136</v>
      </c>
      <c r="B222" s="48"/>
      <c r="C222" s="48"/>
      <c r="D222" s="48"/>
      <c r="E222" s="48"/>
      <c r="F222" s="48"/>
      <c r="G222" s="48"/>
      <c r="H222" s="48"/>
      <c r="I222" s="48"/>
      <c r="J222" s="48"/>
    </row>
    <row r="223" customFormat="false" ht="15" hidden="false" customHeight="true" outlineLevel="0" collapsed="false">
      <c r="A223" s="3" t="s">
        <v>82</v>
      </c>
      <c r="B223" s="3"/>
      <c r="C223" s="3" t="s">
        <v>83</v>
      </c>
      <c r="D223" s="3"/>
      <c r="E223" s="52" t="s">
        <v>84</v>
      </c>
      <c r="F223" s="3" t="s">
        <v>3</v>
      </c>
      <c r="G223" s="3" t="s">
        <v>85</v>
      </c>
      <c r="H223" s="3"/>
      <c r="I223" s="3" t="s">
        <v>86</v>
      </c>
      <c r="J223" s="3"/>
      <c r="K223" s="4" t="s">
        <v>82</v>
      </c>
      <c r="L223" s="4"/>
      <c r="M223" s="4" t="s">
        <v>4</v>
      </c>
      <c r="N223" s="4"/>
      <c r="O223" s="4" t="s">
        <v>97</v>
      </c>
      <c r="P223" s="4"/>
      <c r="Q223" s="4" t="s">
        <v>80</v>
      </c>
      <c r="R223" s="4"/>
      <c r="S223" s="4" t="s">
        <v>98</v>
      </c>
      <c r="T223" s="4"/>
    </row>
    <row r="224" customFormat="false" ht="15" hidden="false" customHeight="true" outlineLevel="0" collapsed="false">
      <c r="A224" s="3"/>
      <c r="B224" s="3"/>
      <c r="C224" s="3"/>
      <c r="D224" s="3"/>
      <c r="E224" s="52"/>
      <c r="F224" s="52"/>
      <c r="G224" s="3"/>
      <c r="H224" s="3"/>
      <c r="I224" s="3"/>
      <c r="J224" s="3"/>
      <c r="K224" s="69" t="str">
        <f aca="false">A71</f>
        <v>Área Livre</v>
      </c>
      <c r="L224" s="69"/>
      <c r="M224" s="70" t="s">
        <v>87</v>
      </c>
      <c r="N224" s="70"/>
      <c r="O224" s="111" t="n">
        <f aca="false">1/(30*E71)</f>
        <v>2.02020202020202E-005</v>
      </c>
      <c r="P224" s="111"/>
      <c r="Q224" s="71" t="n">
        <f aca="false">$N$5</f>
        <v>8764.87</v>
      </c>
      <c r="R224" s="71"/>
      <c r="S224" s="61" t="n">
        <f aca="false">Q224*O224</f>
        <v>0.177068080808081</v>
      </c>
      <c r="T224" s="61"/>
    </row>
    <row r="225" customFormat="false" ht="15" hidden="false" customHeight="true" outlineLevel="0" collapsed="false">
      <c r="A225" s="101" t="s">
        <v>116</v>
      </c>
      <c r="B225" s="101"/>
      <c r="C225" s="57" t="n">
        <v>642.38</v>
      </c>
      <c r="D225" s="57"/>
      <c r="E225" s="102" t="n">
        <v>1800</v>
      </c>
      <c r="F225" s="96" t="n">
        <f aca="false">C225/E225</f>
        <v>0.356877777777778</v>
      </c>
      <c r="G225" s="60" t="n">
        <f aca="false">S510</f>
        <v>3.17</v>
      </c>
      <c r="H225" s="60"/>
      <c r="I225" s="61" t="n">
        <f aca="false">G225*C225</f>
        <v>2036.3446</v>
      </c>
      <c r="J225" s="61"/>
      <c r="K225" s="69"/>
      <c r="L225" s="69"/>
      <c r="M225" s="72" t="s">
        <v>101</v>
      </c>
      <c r="N225" s="72"/>
      <c r="O225" s="111" t="n">
        <f aca="false">1/E71</f>
        <v>0.000606060606060606</v>
      </c>
      <c r="P225" s="111"/>
      <c r="Q225" s="73" t="n">
        <f aca="false">$N$7</f>
        <v>5569.36</v>
      </c>
      <c r="R225" s="73"/>
      <c r="S225" s="74" t="n">
        <f aca="false">Q225*O225</f>
        <v>3.3753696969697</v>
      </c>
      <c r="T225" s="74"/>
    </row>
    <row r="226" customFormat="false" ht="15" hidden="false" customHeight="true" outlineLevel="0" collapsed="false">
      <c r="A226" s="103" t="s">
        <v>119</v>
      </c>
      <c r="B226" s="103"/>
      <c r="C226" s="64" t="n">
        <v>205.08</v>
      </c>
      <c r="D226" s="64"/>
      <c r="E226" s="104" t="n">
        <v>6000</v>
      </c>
      <c r="F226" s="89" t="n">
        <f aca="false">C226/E226</f>
        <v>0.03418</v>
      </c>
      <c r="G226" s="66" t="n">
        <f aca="false">S514</f>
        <v>0.95</v>
      </c>
      <c r="H226" s="66"/>
      <c r="I226" s="67" t="n">
        <f aca="false">G226*C226</f>
        <v>194.826</v>
      </c>
      <c r="J226" s="67"/>
      <c r="K226" s="14" t="s">
        <v>103</v>
      </c>
      <c r="L226" s="14"/>
      <c r="M226" s="14"/>
      <c r="N226" s="14"/>
      <c r="O226" s="14"/>
      <c r="P226" s="14"/>
      <c r="Q226" s="14"/>
      <c r="R226" s="14"/>
      <c r="S226" s="16" t="n">
        <f aca="false">ROUND(SUM(S224:T225),2)</f>
        <v>3.55</v>
      </c>
      <c r="T226" s="16"/>
    </row>
    <row r="227" customFormat="false" ht="15" hidden="false" customHeight="true" outlineLevel="0" collapsed="false">
      <c r="A227" s="103" t="s">
        <v>120</v>
      </c>
      <c r="B227" s="103"/>
      <c r="C227" s="64" t="n">
        <v>218.26</v>
      </c>
      <c r="D227" s="64"/>
      <c r="E227" s="104" t="n">
        <v>1800</v>
      </c>
      <c r="F227" s="89" t="n">
        <f aca="false">C227/E227</f>
        <v>0.121255555555556</v>
      </c>
      <c r="G227" s="66" t="n">
        <f aca="false">S519</f>
        <v>3.17</v>
      </c>
      <c r="H227" s="66"/>
      <c r="I227" s="67" t="n">
        <f aca="false">G227*C227</f>
        <v>691.8842</v>
      </c>
      <c r="J227" s="67"/>
      <c r="K227" s="4" t="s">
        <v>82</v>
      </c>
      <c r="L227" s="4"/>
      <c r="M227" s="4" t="s">
        <v>4</v>
      </c>
      <c r="N227" s="4"/>
      <c r="O227" s="4" t="s">
        <v>97</v>
      </c>
      <c r="P227" s="4"/>
      <c r="Q227" s="4" t="s">
        <v>80</v>
      </c>
      <c r="R227" s="4"/>
      <c r="S227" s="4" t="s">
        <v>98</v>
      </c>
      <c r="T227" s="4"/>
    </row>
    <row r="228" customFormat="false" ht="15" hidden="false" customHeight="true" outlineLevel="0" collapsed="false">
      <c r="A228" s="103" t="s">
        <v>122</v>
      </c>
      <c r="B228" s="103"/>
      <c r="C228" s="64" t="n">
        <v>872.66</v>
      </c>
      <c r="D228" s="64"/>
      <c r="E228" s="104" t="n">
        <v>100000</v>
      </c>
      <c r="F228" s="89" t="n">
        <f aca="false">C228/E228</f>
        <v>0.0087266</v>
      </c>
      <c r="G228" s="66" t="n">
        <f aca="false">S524</f>
        <v>0.06</v>
      </c>
      <c r="H228" s="66"/>
      <c r="I228" s="67" t="n">
        <f aca="false">G228*C228</f>
        <v>52.3596</v>
      </c>
      <c r="J228" s="67"/>
      <c r="K228" s="69" t="str">
        <f aca="false">A72</f>
        <v>Escadas</v>
      </c>
      <c r="L228" s="69"/>
      <c r="M228" s="70" t="s">
        <v>87</v>
      </c>
      <c r="N228" s="70"/>
      <c r="O228" s="86" t="n">
        <f aca="false">1/(30*E72)</f>
        <v>2.77777777777778E-005</v>
      </c>
      <c r="P228" s="86"/>
      <c r="Q228" s="71" t="n">
        <f aca="false">$N$5</f>
        <v>8764.87</v>
      </c>
      <c r="R228" s="71"/>
      <c r="S228" s="61" t="n">
        <f aca="false">Q228*O228</f>
        <v>0.243468611111111</v>
      </c>
      <c r="T228" s="61"/>
    </row>
    <row r="229" customFormat="false" ht="15" hidden="false" customHeight="true" outlineLevel="0" collapsed="false">
      <c r="A229" s="105" t="s">
        <v>96</v>
      </c>
      <c r="B229" s="105"/>
      <c r="C229" s="77" t="n">
        <v>454.35</v>
      </c>
      <c r="D229" s="77"/>
      <c r="E229" s="106" t="n">
        <v>950</v>
      </c>
      <c r="F229" s="92" t="n">
        <f aca="false">C229/E229</f>
        <v>0.478263157894737</v>
      </c>
      <c r="G229" s="79" t="n">
        <f aca="false">S529</f>
        <v>6.01</v>
      </c>
      <c r="H229" s="79"/>
      <c r="I229" s="74" t="n">
        <f aca="false">G229*C229</f>
        <v>2730.6435</v>
      </c>
      <c r="J229" s="74"/>
      <c r="K229" s="69"/>
      <c r="L229" s="69"/>
      <c r="M229" s="72" t="s">
        <v>101</v>
      </c>
      <c r="N229" s="72"/>
      <c r="O229" s="87" t="n">
        <f aca="false">1/E72</f>
        <v>0.000833333333333333</v>
      </c>
      <c r="P229" s="87"/>
      <c r="Q229" s="73" t="n">
        <f aca="false">$N$7</f>
        <v>5569.36</v>
      </c>
      <c r="R229" s="73"/>
      <c r="S229" s="74" t="n">
        <f aca="false">Q229*O229</f>
        <v>4.64113333333333</v>
      </c>
      <c r="T229" s="74"/>
    </row>
    <row r="230" customFormat="false" ht="15" hidden="false" customHeight="true" outlineLevel="0" collapsed="false">
      <c r="A230" s="14" t="s">
        <v>103</v>
      </c>
      <c r="B230" s="14"/>
      <c r="C230" s="81" t="n">
        <f aca="false">SUM(C225:D229)</f>
        <v>2392.73</v>
      </c>
      <c r="D230" s="81"/>
      <c r="E230" s="82"/>
      <c r="F230" s="15" t="n">
        <f aca="false">SUM(F225:F229)</f>
        <v>0.99930309122807</v>
      </c>
      <c r="G230" s="28"/>
      <c r="H230" s="28"/>
      <c r="I230" s="16" t="n">
        <f aca="false">SUM(I225:J229)</f>
        <v>5706.0579</v>
      </c>
      <c r="J230" s="16"/>
      <c r="K230" s="14" t="s">
        <v>103</v>
      </c>
      <c r="L230" s="14"/>
      <c r="M230" s="14"/>
      <c r="N230" s="14"/>
      <c r="O230" s="14"/>
      <c r="P230" s="14"/>
      <c r="Q230" s="14"/>
      <c r="R230" s="14"/>
      <c r="S230" s="16" t="n">
        <f aca="false">ROUND(SUM(S228:T229),2)</f>
        <v>4.88</v>
      </c>
      <c r="T230" s="16"/>
    </row>
    <row r="231" customFormat="false" ht="15" hidden="false" customHeight="true" outlineLevel="0" collapsed="false">
      <c r="A231" s="14" t="s">
        <v>11</v>
      </c>
      <c r="B231" s="14"/>
      <c r="C231" s="14"/>
      <c r="D231" s="14"/>
      <c r="E231" s="14"/>
      <c r="F231" s="14"/>
      <c r="G231" s="14"/>
      <c r="H231" s="14"/>
      <c r="I231" s="16" t="n">
        <f aca="false">I230*12</f>
        <v>68472.6948</v>
      </c>
      <c r="J231" s="16"/>
    </row>
    <row r="232" customFormat="false" ht="15" hidden="false" customHeight="true" outlineLevel="0" collapsed="false">
      <c r="E232" s="43"/>
      <c r="F232" s="43"/>
      <c r="J232" s="125"/>
      <c r="K232" s="49" t="s">
        <v>114</v>
      </c>
      <c r="L232" s="49"/>
      <c r="M232" s="49"/>
      <c r="N232" s="49"/>
      <c r="O232" s="49"/>
      <c r="P232" s="49"/>
      <c r="Q232" s="49"/>
      <c r="R232" s="49"/>
      <c r="S232" s="49"/>
      <c r="T232" s="49"/>
    </row>
    <row r="233" customFormat="false" ht="15" hidden="false" customHeight="true" outlineLevel="0" collapsed="false">
      <c r="A233" s="48" t="s">
        <v>137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" t="s">
        <v>82</v>
      </c>
      <c r="L233" s="4"/>
      <c r="M233" s="4" t="s">
        <v>4</v>
      </c>
      <c r="N233" s="4"/>
      <c r="O233" s="4" t="s">
        <v>97</v>
      </c>
      <c r="P233" s="4"/>
      <c r="Q233" s="4" t="s">
        <v>80</v>
      </c>
      <c r="R233" s="4"/>
      <c r="S233" s="4" t="s">
        <v>98</v>
      </c>
      <c r="T233" s="4"/>
    </row>
    <row r="234" customFormat="false" ht="15" hidden="false" customHeight="true" outlineLevel="0" collapsed="false">
      <c r="A234" s="3" t="s">
        <v>82</v>
      </c>
      <c r="B234" s="3"/>
      <c r="C234" s="3" t="s">
        <v>83</v>
      </c>
      <c r="D234" s="3"/>
      <c r="E234" s="52" t="s">
        <v>84</v>
      </c>
      <c r="F234" s="3" t="s">
        <v>3</v>
      </c>
      <c r="G234" s="3" t="s">
        <v>85</v>
      </c>
      <c r="H234" s="3"/>
      <c r="I234" s="3" t="s">
        <v>86</v>
      </c>
      <c r="J234" s="3"/>
      <c r="K234" s="69" t="str">
        <f aca="false">A80</f>
        <v>Banheiro Insalubre 40%</v>
      </c>
      <c r="L234" s="69"/>
      <c r="M234" s="70" t="s">
        <v>87</v>
      </c>
      <c r="N234" s="70"/>
      <c r="O234" s="86" t="n">
        <f aca="false">1/(30*E80)</f>
        <v>0.000166666666666667</v>
      </c>
      <c r="P234" s="86"/>
      <c r="Q234" s="71" t="n">
        <f aca="false">$N$5</f>
        <v>8764.87</v>
      </c>
      <c r="R234" s="71"/>
      <c r="S234" s="61" t="n">
        <f aca="false">Q234*O234</f>
        <v>1.46081166666667</v>
      </c>
      <c r="T234" s="61"/>
    </row>
    <row r="235" customFormat="false" ht="15" hidden="false" customHeight="true" outlineLevel="0" collapsed="false">
      <c r="A235" s="3"/>
      <c r="B235" s="3"/>
      <c r="C235" s="3"/>
      <c r="D235" s="3"/>
      <c r="E235" s="52"/>
      <c r="F235" s="52"/>
      <c r="G235" s="3"/>
      <c r="H235" s="3"/>
      <c r="I235" s="3"/>
      <c r="J235" s="3"/>
      <c r="K235" s="69"/>
      <c r="L235" s="69"/>
      <c r="M235" s="72" t="s">
        <v>101</v>
      </c>
      <c r="N235" s="72"/>
      <c r="O235" s="87" t="n">
        <f aca="false">1/E80</f>
        <v>0.005</v>
      </c>
      <c r="P235" s="87"/>
      <c r="Q235" s="73" t="n">
        <f aca="false">$N$7</f>
        <v>5569.36</v>
      </c>
      <c r="R235" s="73"/>
      <c r="S235" s="74" t="n">
        <f aca="false">Q235*O235</f>
        <v>27.8468</v>
      </c>
      <c r="T235" s="74"/>
    </row>
    <row r="236" customFormat="false" ht="15" hidden="false" customHeight="true" outlineLevel="0" collapsed="false">
      <c r="A236" s="101" t="s">
        <v>116</v>
      </c>
      <c r="B236" s="101"/>
      <c r="C236" s="57" t="n">
        <v>436.62</v>
      </c>
      <c r="D236" s="57"/>
      <c r="E236" s="102" t="n">
        <v>1800</v>
      </c>
      <c r="F236" s="96" t="n">
        <f aca="false">C236/E236</f>
        <v>0.242566666666667</v>
      </c>
      <c r="G236" s="60" t="n">
        <f aca="false">S538</f>
        <v>3.11</v>
      </c>
      <c r="H236" s="60"/>
      <c r="I236" s="61" t="n">
        <f aca="false">G236*C236</f>
        <v>1357.8882</v>
      </c>
      <c r="J236" s="61"/>
      <c r="K236" s="14" t="s">
        <v>103</v>
      </c>
      <c r="L236" s="14"/>
      <c r="M236" s="14"/>
      <c r="N236" s="14"/>
      <c r="O236" s="14"/>
      <c r="P236" s="14"/>
      <c r="Q236" s="14"/>
      <c r="R236" s="14"/>
      <c r="S236" s="16" t="n">
        <f aca="false">ROUND(SUM(S234:T235),2)</f>
        <v>29.31</v>
      </c>
      <c r="T236" s="16"/>
    </row>
    <row r="237" customFormat="false" ht="15" hidden="false" customHeight="true" outlineLevel="0" collapsed="false">
      <c r="A237" s="103" t="s">
        <v>119</v>
      </c>
      <c r="B237" s="103"/>
      <c r="C237" s="64" t="n">
        <v>214.35</v>
      </c>
      <c r="D237" s="64"/>
      <c r="E237" s="104" t="n">
        <v>6000</v>
      </c>
      <c r="F237" s="89" t="n">
        <f aca="false">C237/E237</f>
        <v>0.035725</v>
      </c>
      <c r="G237" s="66" t="n">
        <f aca="false">S543</f>
        <v>0.93</v>
      </c>
      <c r="H237" s="66"/>
      <c r="I237" s="67" t="n">
        <f aca="false">G237*C237</f>
        <v>199.3455</v>
      </c>
      <c r="J237" s="67"/>
    </row>
    <row r="238" customFormat="false" ht="15" hidden="false" customHeight="true" outlineLevel="0" collapsed="false">
      <c r="A238" s="103" t="s">
        <v>120</v>
      </c>
      <c r="B238" s="103"/>
      <c r="C238" s="64" t="n">
        <v>298.35</v>
      </c>
      <c r="D238" s="64"/>
      <c r="E238" s="104" t="n">
        <v>1800</v>
      </c>
      <c r="F238" s="89" t="n">
        <f aca="false">C238/E238</f>
        <v>0.16575</v>
      </c>
      <c r="G238" s="66" t="n">
        <f aca="false">S548</f>
        <v>3.11</v>
      </c>
      <c r="H238" s="66"/>
      <c r="I238" s="67" t="n">
        <f aca="false">G238*C238</f>
        <v>927.8685</v>
      </c>
      <c r="J238" s="67"/>
      <c r="K238" s="4" t="s">
        <v>82</v>
      </c>
      <c r="L238" s="4"/>
      <c r="M238" s="4" t="s">
        <v>4</v>
      </c>
      <c r="N238" s="4"/>
      <c r="O238" s="4" t="s">
        <v>97</v>
      </c>
      <c r="P238" s="4"/>
      <c r="Q238" s="4" t="s">
        <v>80</v>
      </c>
      <c r="R238" s="4"/>
      <c r="S238" s="4" t="s">
        <v>98</v>
      </c>
      <c r="T238" s="4"/>
    </row>
    <row r="239" customFormat="false" ht="15" hidden="false" customHeight="true" outlineLevel="0" collapsed="false">
      <c r="A239" s="103" t="s">
        <v>122</v>
      </c>
      <c r="B239" s="103"/>
      <c r="C239" s="64" t="n">
        <v>1192.3</v>
      </c>
      <c r="D239" s="64"/>
      <c r="E239" s="104" t="n">
        <v>100000</v>
      </c>
      <c r="F239" s="89" t="n">
        <f aca="false">C239/E239</f>
        <v>0.011923</v>
      </c>
      <c r="G239" s="66" t="n">
        <f aca="false">S553</f>
        <v>0.06</v>
      </c>
      <c r="H239" s="66"/>
      <c r="I239" s="67" t="n">
        <f aca="false">G239*C239</f>
        <v>71.538</v>
      </c>
      <c r="J239" s="67"/>
      <c r="K239" s="69" t="str">
        <f aca="false">A81</f>
        <v>Banheiro Insalubre 20%</v>
      </c>
      <c r="L239" s="69"/>
      <c r="M239" s="70" t="s">
        <v>87</v>
      </c>
      <c r="N239" s="70"/>
      <c r="O239" s="86" t="n">
        <f aca="false">1/(30*E81)</f>
        <v>0.000111111111111111</v>
      </c>
      <c r="P239" s="86"/>
      <c r="Q239" s="71" t="n">
        <f aca="false">$N$5</f>
        <v>8764.87</v>
      </c>
      <c r="R239" s="71"/>
      <c r="S239" s="61" t="n">
        <f aca="false">Q239*O239</f>
        <v>0.973874444444444</v>
      </c>
      <c r="T239" s="61"/>
    </row>
    <row r="240" customFormat="false" ht="15" hidden="false" customHeight="true" outlineLevel="0" collapsed="false">
      <c r="A240" s="105" t="s">
        <v>96</v>
      </c>
      <c r="B240" s="105"/>
      <c r="C240" s="77" t="n">
        <v>587.56</v>
      </c>
      <c r="D240" s="77"/>
      <c r="E240" s="106" t="n">
        <v>1080</v>
      </c>
      <c r="F240" s="92" t="n">
        <f aca="false">C240/E240</f>
        <v>0.544037037037037</v>
      </c>
      <c r="G240" s="79" t="n">
        <f aca="false">S558</f>
        <v>5.19</v>
      </c>
      <c r="H240" s="79"/>
      <c r="I240" s="74" t="n">
        <f aca="false">G240*C240</f>
        <v>3049.4364</v>
      </c>
      <c r="J240" s="74"/>
      <c r="K240" s="69"/>
      <c r="L240" s="69"/>
      <c r="M240" s="72" t="s">
        <v>101</v>
      </c>
      <c r="N240" s="72"/>
      <c r="O240" s="87" t="n">
        <f aca="false">1/E81</f>
        <v>0.00333333333333333</v>
      </c>
      <c r="P240" s="87"/>
      <c r="Q240" s="80" t="n">
        <f aca="false">$N$6</f>
        <v>6285.54</v>
      </c>
      <c r="R240" s="80"/>
      <c r="S240" s="74" t="n">
        <f aca="false">Q240*O240</f>
        <v>20.9518</v>
      </c>
      <c r="T240" s="74"/>
    </row>
    <row r="241" customFormat="false" ht="15" hidden="false" customHeight="true" outlineLevel="0" collapsed="false">
      <c r="A241" s="14" t="s">
        <v>103</v>
      </c>
      <c r="B241" s="14"/>
      <c r="C241" s="81" t="n">
        <f aca="false">SUM(C236:D240)</f>
        <v>2729.18</v>
      </c>
      <c r="D241" s="81"/>
      <c r="E241" s="82"/>
      <c r="F241" s="15" t="n">
        <f aca="false">SUM(F236:F240)</f>
        <v>1.0000017037037</v>
      </c>
      <c r="G241" s="28"/>
      <c r="H241" s="28"/>
      <c r="I241" s="16" t="n">
        <f aca="false">SUM(I236:J240)</f>
        <v>5606.0766</v>
      </c>
      <c r="J241" s="16"/>
      <c r="K241" s="14" t="s">
        <v>103</v>
      </c>
      <c r="L241" s="14"/>
      <c r="M241" s="14"/>
      <c r="N241" s="14"/>
      <c r="O241" s="14"/>
      <c r="P241" s="14"/>
      <c r="Q241" s="14"/>
      <c r="R241" s="14"/>
      <c r="S241" s="16" t="n">
        <f aca="false">ROUND(SUM(S239:T240),2)</f>
        <v>21.93</v>
      </c>
      <c r="T241" s="16"/>
    </row>
    <row r="242" customFormat="false" ht="15" hidden="false" customHeight="true" outlineLevel="0" collapsed="false">
      <c r="A242" s="14" t="s">
        <v>11</v>
      </c>
      <c r="B242" s="14"/>
      <c r="C242" s="14"/>
      <c r="D242" s="14"/>
      <c r="E242" s="14"/>
      <c r="F242" s="14"/>
      <c r="G242" s="14"/>
      <c r="H242" s="14"/>
      <c r="I242" s="16" t="n">
        <f aca="false">I241*12</f>
        <v>67272.9192</v>
      </c>
      <c r="J242" s="16"/>
    </row>
    <row r="243" customFormat="false" ht="15" hidden="false" customHeight="true" outlineLevel="0" collapsed="false">
      <c r="E243" s="43"/>
      <c r="F243" s="43"/>
      <c r="J243" s="125"/>
      <c r="K243" s="4" t="s">
        <v>82</v>
      </c>
      <c r="L243" s="4"/>
      <c r="M243" s="4" t="s">
        <v>4</v>
      </c>
      <c r="N243" s="4"/>
      <c r="O243" s="4" t="s">
        <v>97</v>
      </c>
      <c r="P243" s="4"/>
      <c r="Q243" s="4" t="s">
        <v>80</v>
      </c>
      <c r="R243" s="4"/>
      <c r="S243" s="4" t="s">
        <v>98</v>
      </c>
      <c r="T243" s="4"/>
    </row>
    <row r="244" customFormat="false" ht="15" hidden="false" customHeight="true" outlineLevel="0" collapsed="false">
      <c r="A244" s="48" t="s">
        <v>138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69" t="str">
        <f aca="false">A82</f>
        <v>Piso Frio</v>
      </c>
      <c r="L244" s="69"/>
      <c r="M244" s="70" t="s">
        <v>87</v>
      </c>
      <c r="N244" s="70"/>
      <c r="O244" s="86" t="n">
        <f aca="false">1/(30*E82)</f>
        <v>2.77777777777778E-005</v>
      </c>
      <c r="P244" s="86"/>
      <c r="Q244" s="71" t="n">
        <f aca="false">$N$5</f>
        <v>8764.87</v>
      </c>
      <c r="R244" s="71"/>
      <c r="S244" s="61" t="n">
        <f aca="false">Q244*O244</f>
        <v>0.243468611111111</v>
      </c>
      <c r="T244" s="61"/>
    </row>
    <row r="245" customFormat="false" ht="15" hidden="false" customHeight="true" outlineLevel="0" collapsed="false">
      <c r="A245" s="3" t="s">
        <v>82</v>
      </c>
      <c r="B245" s="3"/>
      <c r="C245" s="3" t="s">
        <v>83</v>
      </c>
      <c r="D245" s="3"/>
      <c r="E245" s="52" t="s">
        <v>84</v>
      </c>
      <c r="F245" s="3" t="s">
        <v>3</v>
      </c>
      <c r="G245" s="3" t="s">
        <v>85</v>
      </c>
      <c r="H245" s="3"/>
      <c r="I245" s="3" t="s">
        <v>86</v>
      </c>
      <c r="J245" s="3"/>
      <c r="K245" s="69"/>
      <c r="L245" s="69"/>
      <c r="M245" s="72" t="s">
        <v>101</v>
      </c>
      <c r="N245" s="72"/>
      <c r="O245" s="87" t="n">
        <f aca="false">1/E82</f>
        <v>0.000833333333333333</v>
      </c>
      <c r="P245" s="87"/>
      <c r="Q245" s="73" t="n">
        <f aca="false">$N$7</f>
        <v>5569.36</v>
      </c>
      <c r="R245" s="73"/>
      <c r="S245" s="74" t="n">
        <f aca="false">Q245*O245</f>
        <v>4.64113333333333</v>
      </c>
      <c r="T245" s="74"/>
    </row>
    <row r="246" customFormat="false" ht="15" hidden="false" customHeight="true" outlineLevel="0" collapsed="false">
      <c r="A246" s="3"/>
      <c r="B246" s="3"/>
      <c r="C246" s="3"/>
      <c r="D246" s="3"/>
      <c r="E246" s="52"/>
      <c r="F246" s="52"/>
      <c r="G246" s="3"/>
      <c r="H246" s="3"/>
      <c r="I246" s="3"/>
      <c r="J246" s="3"/>
      <c r="K246" s="14" t="s">
        <v>103</v>
      </c>
      <c r="L246" s="14"/>
      <c r="M246" s="14"/>
      <c r="N246" s="14"/>
      <c r="O246" s="14"/>
      <c r="P246" s="14"/>
      <c r="Q246" s="14"/>
      <c r="R246" s="14"/>
      <c r="S246" s="16" t="n">
        <f aca="false">ROUND(SUM(S244:T245),2)</f>
        <v>4.88</v>
      </c>
      <c r="T246" s="16"/>
    </row>
    <row r="247" customFormat="false" ht="15" hidden="false" customHeight="true" outlineLevel="0" collapsed="false">
      <c r="A247" s="101" t="s">
        <v>116</v>
      </c>
      <c r="B247" s="101"/>
      <c r="C247" s="57" t="n">
        <v>313.73</v>
      </c>
      <c r="D247" s="57"/>
      <c r="E247" s="102" t="n">
        <v>1700</v>
      </c>
      <c r="F247" s="96" t="n">
        <f aca="false">C247/E247</f>
        <v>0.184547058823529</v>
      </c>
      <c r="G247" s="60" t="n">
        <f aca="false">S568</f>
        <v>3.34</v>
      </c>
      <c r="H247" s="60"/>
      <c r="I247" s="61" t="n">
        <f aca="false">G247*C247</f>
        <v>1047.8582</v>
      </c>
      <c r="J247" s="61"/>
    </row>
    <row r="248" customFormat="false" ht="15" hidden="false" customHeight="true" outlineLevel="0" collapsed="false">
      <c r="A248" s="103" t="s">
        <v>119</v>
      </c>
      <c r="B248" s="103"/>
      <c r="C248" s="64" t="n">
        <v>192.39</v>
      </c>
      <c r="D248" s="64"/>
      <c r="E248" s="104" t="n">
        <v>6000</v>
      </c>
      <c r="F248" s="89" t="n">
        <f aca="false">C248/E248</f>
        <v>0.032065</v>
      </c>
      <c r="G248" s="66" t="n">
        <f aca="false">S573</f>
        <v>0.95</v>
      </c>
      <c r="H248" s="66"/>
      <c r="I248" s="67" t="n">
        <f aca="false">G248*C248</f>
        <v>182.7705</v>
      </c>
      <c r="J248" s="67"/>
      <c r="K248" s="4" t="s">
        <v>82</v>
      </c>
      <c r="L248" s="4"/>
      <c r="M248" s="4" t="s">
        <v>4</v>
      </c>
      <c r="N248" s="4"/>
      <c r="O248" s="4" t="s">
        <v>97</v>
      </c>
      <c r="P248" s="4"/>
      <c r="Q248" s="4" t="s">
        <v>80</v>
      </c>
      <c r="R248" s="4"/>
      <c r="S248" s="4" t="s">
        <v>98</v>
      </c>
      <c r="T248" s="4"/>
    </row>
    <row r="249" customFormat="false" ht="15" hidden="false" customHeight="true" outlineLevel="0" collapsed="false">
      <c r="A249" s="103" t="s">
        <v>120</v>
      </c>
      <c r="B249" s="103"/>
      <c r="C249" s="64" t="n">
        <v>324.95</v>
      </c>
      <c r="D249" s="64"/>
      <c r="E249" s="104" t="n">
        <v>1690</v>
      </c>
      <c r="F249" s="89" t="n">
        <f aca="false">C249/E249</f>
        <v>0.192278106508876</v>
      </c>
      <c r="G249" s="66" t="n">
        <f aca="false">S578</f>
        <v>3.36</v>
      </c>
      <c r="H249" s="66"/>
      <c r="I249" s="67" t="n">
        <f aca="false">G249*C249</f>
        <v>1091.832</v>
      </c>
      <c r="J249" s="67"/>
      <c r="K249" s="69" t="str">
        <f aca="false">A83</f>
        <v>Escadas</v>
      </c>
      <c r="L249" s="69"/>
      <c r="M249" s="70" t="s">
        <v>87</v>
      </c>
      <c r="N249" s="70"/>
      <c r="O249" s="86" t="n">
        <f aca="false">1/(30*E83)</f>
        <v>2.77777777777778E-005</v>
      </c>
      <c r="P249" s="86"/>
      <c r="Q249" s="71" t="n">
        <f aca="false">$N$5</f>
        <v>8764.87</v>
      </c>
      <c r="R249" s="71"/>
      <c r="S249" s="61" t="n">
        <f aca="false">Q249*O249</f>
        <v>0.243468611111111</v>
      </c>
      <c r="T249" s="61"/>
    </row>
    <row r="250" customFormat="false" ht="15" hidden="false" customHeight="true" outlineLevel="0" collapsed="false">
      <c r="A250" s="105" t="s">
        <v>96</v>
      </c>
      <c r="B250" s="105"/>
      <c r="C250" s="77" t="n">
        <v>468.98</v>
      </c>
      <c r="D250" s="77"/>
      <c r="E250" s="106" t="n">
        <v>800</v>
      </c>
      <c r="F250" s="92" t="n">
        <f aca="false">C250/E250</f>
        <v>0.586225</v>
      </c>
      <c r="G250" s="79" t="n">
        <f aca="false">S583</f>
        <v>7.1</v>
      </c>
      <c r="H250" s="79"/>
      <c r="I250" s="74" t="n">
        <f aca="false">G250*C250</f>
        <v>3329.758</v>
      </c>
      <c r="J250" s="74"/>
      <c r="K250" s="69"/>
      <c r="L250" s="69"/>
      <c r="M250" s="72" t="s">
        <v>101</v>
      </c>
      <c r="N250" s="72"/>
      <c r="O250" s="87" t="n">
        <f aca="false">1/E83</f>
        <v>0.000833333333333333</v>
      </c>
      <c r="P250" s="87"/>
      <c r="Q250" s="73" t="n">
        <f aca="false">$N$7</f>
        <v>5569.36</v>
      </c>
      <c r="R250" s="73"/>
      <c r="S250" s="74" t="n">
        <f aca="false">Q250*O250</f>
        <v>4.64113333333333</v>
      </c>
      <c r="T250" s="74"/>
    </row>
    <row r="251" customFormat="false" ht="15" hidden="false" customHeight="true" outlineLevel="0" collapsed="false">
      <c r="A251" s="14" t="s">
        <v>103</v>
      </c>
      <c r="B251" s="14"/>
      <c r="C251" s="81" t="n">
        <f aca="false">SUM(C247:D250)</f>
        <v>1300.05</v>
      </c>
      <c r="D251" s="81"/>
      <c r="E251" s="82"/>
      <c r="F251" s="15" t="n">
        <f aca="false">SUM(F247:F250)</f>
        <v>0.995115165332405</v>
      </c>
      <c r="G251" s="28"/>
      <c r="H251" s="28"/>
      <c r="I251" s="16" t="n">
        <f aca="false">SUM(I247:J250)</f>
        <v>5652.2187</v>
      </c>
      <c r="J251" s="16"/>
      <c r="K251" s="14" t="s">
        <v>103</v>
      </c>
      <c r="L251" s="14"/>
      <c r="M251" s="14"/>
      <c r="N251" s="14"/>
      <c r="O251" s="14"/>
      <c r="P251" s="14"/>
      <c r="Q251" s="14"/>
      <c r="R251" s="14"/>
      <c r="S251" s="16" t="n">
        <f aca="false">ROUND(SUM(S249:T250),2)</f>
        <v>4.88</v>
      </c>
      <c r="T251" s="16"/>
    </row>
    <row r="252" customFormat="false" ht="15" hidden="false" customHeight="true" outlineLevel="0" collapsed="false">
      <c r="A252" s="14" t="s">
        <v>11</v>
      </c>
      <c r="B252" s="14"/>
      <c r="C252" s="14"/>
      <c r="D252" s="14"/>
      <c r="E252" s="14"/>
      <c r="F252" s="14"/>
      <c r="G252" s="14"/>
      <c r="H252" s="14"/>
      <c r="I252" s="16" t="n">
        <f aca="false">I251*12</f>
        <v>67826.6244</v>
      </c>
      <c r="J252" s="16"/>
    </row>
    <row r="253" customFormat="false" ht="15" hidden="false" customHeight="true" outlineLevel="0" collapsed="false">
      <c r="E253" s="43"/>
      <c r="F253" s="43"/>
      <c r="J253" s="125"/>
      <c r="K253" s="4" t="s">
        <v>82</v>
      </c>
      <c r="L253" s="4"/>
      <c r="M253" s="4" t="s">
        <v>4</v>
      </c>
      <c r="N253" s="4"/>
      <c r="O253" s="4" t="s">
        <v>97</v>
      </c>
      <c r="P253" s="4"/>
      <c r="Q253" s="4" t="s">
        <v>80</v>
      </c>
      <c r="R253" s="4"/>
      <c r="S253" s="4" t="s">
        <v>98</v>
      </c>
      <c r="T253" s="4"/>
    </row>
    <row r="254" customFormat="false" ht="15" hidden="false" customHeight="true" outlineLevel="0" collapsed="false">
      <c r="A254" s="48" t="s">
        <v>139</v>
      </c>
      <c r="B254" s="48"/>
      <c r="C254" s="48"/>
      <c r="D254" s="48"/>
      <c r="E254" s="48"/>
      <c r="F254" s="48"/>
      <c r="G254" s="48"/>
      <c r="H254" s="48"/>
      <c r="I254" s="48"/>
      <c r="J254" s="48"/>
      <c r="K254" s="69" t="str">
        <f aca="false">A84</f>
        <v>Piso Adjacente</v>
      </c>
      <c r="L254" s="69"/>
      <c r="M254" s="70" t="s">
        <v>87</v>
      </c>
      <c r="N254" s="70"/>
      <c r="O254" s="86" t="n">
        <f aca="false">1/(30*E84)</f>
        <v>1.25786163522013E-005</v>
      </c>
      <c r="P254" s="86"/>
      <c r="Q254" s="71" t="n">
        <f aca="false">$N$5</f>
        <v>8764.87</v>
      </c>
      <c r="R254" s="71"/>
      <c r="S254" s="61" t="n">
        <f aca="false">Q254*O254</f>
        <v>0.110249937106919</v>
      </c>
      <c r="T254" s="61"/>
    </row>
    <row r="255" customFormat="false" ht="15" hidden="false" customHeight="true" outlineLevel="0" collapsed="false">
      <c r="A255" s="3" t="s">
        <v>82</v>
      </c>
      <c r="B255" s="3"/>
      <c r="C255" s="3" t="s">
        <v>83</v>
      </c>
      <c r="D255" s="3"/>
      <c r="E255" s="52" t="s">
        <v>84</v>
      </c>
      <c r="F255" s="3" t="s">
        <v>3</v>
      </c>
      <c r="G255" s="3" t="s">
        <v>85</v>
      </c>
      <c r="H255" s="3"/>
      <c r="I255" s="3" t="s">
        <v>86</v>
      </c>
      <c r="J255" s="3"/>
      <c r="K255" s="69"/>
      <c r="L255" s="69"/>
      <c r="M255" s="72" t="s">
        <v>101</v>
      </c>
      <c r="N255" s="72"/>
      <c r="O255" s="87" t="n">
        <f aca="false">1/E84</f>
        <v>0.000377358490566038</v>
      </c>
      <c r="P255" s="87"/>
      <c r="Q255" s="73" t="n">
        <f aca="false">$N$7</f>
        <v>5569.36</v>
      </c>
      <c r="R255" s="73"/>
      <c r="S255" s="74" t="n">
        <f aca="false">Q255*O255</f>
        <v>2.10164528301887</v>
      </c>
      <c r="T255" s="74"/>
    </row>
    <row r="256" customFormat="false" ht="15" hidden="false" customHeight="true" outlineLevel="0" collapsed="false">
      <c r="A256" s="3"/>
      <c r="B256" s="3"/>
      <c r="C256" s="3"/>
      <c r="D256" s="3"/>
      <c r="E256" s="52"/>
      <c r="F256" s="52"/>
      <c r="G256" s="3"/>
      <c r="H256" s="3"/>
      <c r="I256" s="3"/>
      <c r="J256" s="3"/>
      <c r="K256" s="14" t="s">
        <v>103</v>
      </c>
      <c r="L256" s="14"/>
      <c r="M256" s="14"/>
      <c r="N256" s="14"/>
      <c r="O256" s="14"/>
      <c r="P256" s="14"/>
      <c r="Q256" s="14"/>
      <c r="R256" s="14"/>
      <c r="S256" s="16" t="n">
        <f aca="false">ROUND(SUM(S254:T255),2)</f>
        <v>2.21</v>
      </c>
      <c r="T256" s="16"/>
    </row>
    <row r="257" customFormat="false" ht="15" hidden="false" customHeight="true" outlineLevel="0" collapsed="false">
      <c r="A257" s="138" t="s">
        <v>96</v>
      </c>
      <c r="B257" s="138"/>
      <c r="C257" s="139" t="n">
        <v>315.17</v>
      </c>
      <c r="D257" s="139"/>
      <c r="E257" s="144" t="n">
        <v>315.17</v>
      </c>
      <c r="F257" s="92" t="n">
        <f aca="false">C257/E257</f>
        <v>1</v>
      </c>
      <c r="G257" s="41" t="n">
        <f aca="false">S592</f>
        <v>17.67</v>
      </c>
      <c r="H257" s="41"/>
      <c r="I257" s="9" t="n">
        <f aca="false">G257*C257</f>
        <v>5569.0539</v>
      </c>
      <c r="J257" s="9"/>
    </row>
    <row r="258" customFormat="false" ht="15" hidden="false" customHeight="true" outlineLevel="0" collapsed="false">
      <c r="A258" s="14" t="s">
        <v>103</v>
      </c>
      <c r="B258" s="14"/>
      <c r="C258" s="81" t="n">
        <f aca="false">C257</f>
        <v>315.17</v>
      </c>
      <c r="D258" s="81"/>
      <c r="E258" s="82"/>
      <c r="F258" s="15" t="n">
        <f aca="false">SUM(F257)</f>
        <v>1</v>
      </c>
      <c r="G258" s="28"/>
      <c r="H258" s="28"/>
      <c r="I258" s="16" t="n">
        <f aca="false">I257</f>
        <v>5569.0539</v>
      </c>
      <c r="J258" s="16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</row>
    <row r="259" customFormat="false" ht="15" hidden="false" customHeight="true" outlineLevel="0" collapsed="false">
      <c r="A259" s="14" t="s">
        <v>11</v>
      </c>
      <c r="B259" s="14"/>
      <c r="C259" s="14"/>
      <c r="D259" s="14"/>
      <c r="E259" s="14"/>
      <c r="F259" s="14"/>
      <c r="G259" s="14"/>
      <c r="H259" s="14"/>
      <c r="I259" s="16" t="n">
        <f aca="false">I258*12</f>
        <v>66828.6468</v>
      </c>
      <c r="J259" s="16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</row>
    <row r="260" customFormat="false" ht="15" hidden="false" customHeight="true" outlineLevel="0" collapsed="false">
      <c r="E260" s="43"/>
      <c r="F260" s="43"/>
      <c r="J260" s="125"/>
      <c r="K260" s="146"/>
      <c r="L260" s="146"/>
      <c r="M260" s="147"/>
      <c r="N260" s="147"/>
      <c r="O260" s="148"/>
      <c r="P260" s="148"/>
      <c r="Q260" s="149"/>
      <c r="R260" s="149"/>
      <c r="S260" s="149"/>
      <c r="T260" s="149"/>
    </row>
    <row r="261" customFormat="false" ht="15" hidden="false" customHeight="true" outlineLevel="0" collapsed="false">
      <c r="E261" s="43"/>
      <c r="F261" s="43"/>
      <c r="J261" s="125"/>
      <c r="K261" s="146"/>
      <c r="L261" s="146"/>
      <c r="M261" s="147"/>
      <c r="N261" s="147"/>
      <c r="O261" s="148"/>
      <c r="P261" s="148"/>
      <c r="Q261" s="149"/>
      <c r="R261" s="149"/>
      <c r="S261" s="149"/>
      <c r="T261" s="149"/>
    </row>
    <row r="262" customFormat="false" ht="15" hidden="false" customHeight="true" outlineLevel="0" collapsed="false">
      <c r="A262" s="48" t="s">
        <v>140</v>
      </c>
      <c r="B262" s="48"/>
      <c r="C262" s="48"/>
      <c r="D262" s="48"/>
      <c r="E262" s="48"/>
      <c r="F262" s="48"/>
      <c r="G262" s="48"/>
      <c r="H262" s="48"/>
      <c r="I262" s="48"/>
      <c r="J262" s="48"/>
      <c r="K262" s="150"/>
      <c r="L262" s="150"/>
      <c r="M262" s="150"/>
      <c r="N262" s="150"/>
      <c r="O262" s="150"/>
      <c r="P262" s="150"/>
      <c r="Q262" s="150"/>
      <c r="R262" s="150"/>
      <c r="S262" s="151"/>
      <c r="T262" s="151"/>
    </row>
    <row r="263" customFormat="false" ht="14.25" hidden="false" customHeight="true" outlineLevel="0" collapsed="false">
      <c r="A263" s="3" t="s">
        <v>82</v>
      </c>
      <c r="B263" s="3"/>
      <c r="C263" s="3" t="s">
        <v>83</v>
      </c>
      <c r="D263" s="3"/>
      <c r="E263" s="52" t="s">
        <v>84</v>
      </c>
      <c r="F263" s="3" t="s">
        <v>3</v>
      </c>
      <c r="G263" s="3" t="s">
        <v>85</v>
      </c>
      <c r="H263" s="3"/>
      <c r="I263" s="3" t="s">
        <v>86</v>
      </c>
      <c r="J263" s="3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</row>
    <row r="264" customFormat="false" ht="15" hidden="false" customHeight="true" outlineLevel="0" collapsed="false">
      <c r="A264" s="3"/>
      <c r="B264" s="3"/>
      <c r="C264" s="3"/>
      <c r="D264" s="3"/>
      <c r="E264" s="52"/>
      <c r="F264" s="52"/>
      <c r="G264" s="3"/>
      <c r="H264" s="3"/>
      <c r="I264" s="3"/>
      <c r="J264" s="3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</row>
    <row r="265" customFormat="false" ht="15" hidden="false" customHeight="true" outlineLevel="0" collapsed="false">
      <c r="A265" s="138" t="s">
        <v>96</v>
      </c>
      <c r="B265" s="138"/>
      <c r="C265" s="139" t="n">
        <v>471.85</v>
      </c>
      <c r="D265" s="139"/>
      <c r="E265" s="140" t="n">
        <v>471.85</v>
      </c>
      <c r="F265" s="23" t="n">
        <f aca="false">C265/E265</f>
        <v>1</v>
      </c>
      <c r="G265" s="41" t="n">
        <f aca="false">S601</f>
        <v>12.06</v>
      </c>
      <c r="H265" s="41"/>
      <c r="I265" s="9" t="n">
        <f aca="false">G265*C265</f>
        <v>5690.511</v>
      </c>
      <c r="J265" s="9"/>
      <c r="K265" s="146"/>
      <c r="L265" s="146"/>
      <c r="M265" s="147"/>
      <c r="N265" s="147"/>
      <c r="O265" s="148"/>
      <c r="P265" s="148"/>
      <c r="Q265" s="149"/>
      <c r="R265" s="149"/>
      <c r="S265" s="149"/>
      <c r="T265" s="149"/>
    </row>
    <row r="266" customFormat="false" ht="15" hidden="false" customHeight="true" outlineLevel="0" collapsed="false">
      <c r="A266" s="14" t="s">
        <v>103</v>
      </c>
      <c r="B266" s="14"/>
      <c r="C266" s="81" t="n">
        <f aca="false">SUM(C265:D265)</f>
        <v>471.85</v>
      </c>
      <c r="D266" s="81"/>
      <c r="E266" s="82"/>
      <c r="F266" s="15" t="n">
        <f aca="false">ROUND(SUM(F265),2)</f>
        <v>1</v>
      </c>
      <c r="G266" s="28"/>
      <c r="H266" s="28"/>
      <c r="I266" s="16" t="n">
        <f aca="false">ROUND(SUM(I265:J265),2)</f>
        <v>5690.51</v>
      </c>
      <c r="J266" s="16"/>
      <c r="K266" s="146"/>
      <c r="L266" s="146"/>
      <c r="M266" s="147"/>
      <c r="N266" s="147"/>
      <c r="O266" s="148"/>
      <c r="P266" s="148"/>
      <c r="Q266" s="149"/>
      <c r="R266" s="149"/>
      <c r="S266" s="149"/>
      <c r="T266" s="149"/>
    </row>
    <row r="267" customFormat="false" ht="15" hidden="false" customHeight="true" outlineLevel="0" collapsed="false">
      <c r="A267" s="14" t="s">
        <v>11</v>
      </c>
      <c r="B267" s="14"/>
      <c r="C267" s="14"/>
      <c r="D267" s="14"/>
      <c r="E267" s="14"/>
      <c r="F267" s="14"/>
      <c r="G267" s="14"/>
      <c r="H267" s="14"/>
      <c r="I267" s="16" t="n">
        <f aca="false">I266*12</f>
        <v>68286.12</v>
      </c>
      <c r="J267" s="16"/>
      <c r="K267" s="150"/>
      <c r="L267" s="150"/>
      <c r="M267" s="150"/>
      <c r="N267" s="150"/>
      <c r="O267" s="150"/>
      <c r="P267" s="150"/>
      <c r="Q267" s="150"/>
      <c r="R267" s="150"/>
      <c r="S267" s="151"/>
      <c r="T267" s="151"/>
    </row>
    <row r="268" customFormat="false" ht="15" hidden="false" customHeight="true" outlineLevel="0" collapsed="false">
      <c r="E268" s="43"/>
      <c r="F268" s="43"/>
      <c r="J268" s="143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</row>
    <row r="269" customFormat="false" ht="15" hidden="false" customHeight="true" outlineLevel="0" collapsed="false">
      <c r="A269" s="48" t="s">
        <v>141</v>
      </c>
      <c r="B269" s="48"/>
      <c r="C269" s="48"/>
      <c r="D269" s="48"/>
      <c r="E269" s="48"/>
      <c r="F269" s="48"/>
      <c r="G269" s="48"/>
      <c r="H269" s="48"/>
      <c r="I269" s="48"/>
      <c r="J269" s="48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</row>
    <row r="270" customFormat="false" ht="15" hidden="false" customHeight="true" outlineLevel="0" collapsed="false">
      <c r="A270" s="3" t="s">
        <v>82</v>
      </c>
      <c r="B270" s="3"/>
      <c r="C270" s="3" t="s">
        <v>83</v>
      </c>
      <c r="D270" s="3"/>
      <c r="E270" s="52" t="s">
        <v>84</v>
      </c>
      <c r="F270" s="3" t="s">
        <v>3</v>
      </c>
      <c r="G270" s="3" t="s">
        <v>85</v>
      </c>
      <c r="H270" s="3"/>
      <c r="I270" s="3" t="s">
        <v>86</v>
      </c>
      <c r="J270" s="3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</row>
    <row r="271" customFormat="false" ht="15" hidden="false" customHeight="true" outlineLevel="0" collapsed="false">
      <c r="A271" s="3"/>
      <c r="B271" s="3"/>
      <c r="C271" s="3"/>
      <c r="D271" s="3"/>
      <c r="E271" s="52"/>
      <c r="F271" s="52"/>
      <c r="G271" s="3"/>
      <c r="H271" s="3"/>
      <c r="I271" s="3"/>
      <c r="J271" s="3"/>
      <c r="K271" s="146"/>
      <c r="L271" s="146"/>
      <c r="M271" s="147"/>
      <c r="N271" s="147"/>
      <c r="O271" s="148"/>
      <c r="P271" s="148"/>
      <c r="Q271" s="149"/>
      <c r="R271" s="149"/>
      <c r="S271" s="149"/>
      <c r="T271" s="149"/>
    </row>
    <row r="272" customFormat="false" ht="15" hidden="false" customHeight="true" outlineLevel="0" collapsed="false">
      <c r="A272" s="138" t="s">
        <v>96</v>
      </c>
      <c r="B272" s="138"/>
      <c r="C272" s="139" t="n">
        <v>707.17</v>
      </c>
      <c r="D272" s="139"/>
      <c r="E272" s="140" t="n">
        <v>707.17</v>
      </c>
      <c r="F272" s="23" t="n">
        <f aca="false">C272/E272</f>
        <v>1</v>
      </c>
      <c r="G272" s="41" t="n">
        <f aca="false">S610</f>
        <v>8.05</v>
      </c>
      <c r="H272" s="41"/>
      <c r="I272" s="9" t="n">
        <f aca="false">G272*C272</f>
        <v>5692.7185</v>
      </c>
      <c r="J272" s="9"/>
      <c r="K272" s="146"/>
      <c r="L272" s="146"/>
      <c r="M272" s="147"/>
      <c r="N272" s="147"/>
      <c r="O272" s="148"/>
      <c r="P272" s="148"/>
      <c r="Q272" s="149"/>
      <c r="R272" s="149"/>
      <c r="S272" s="149"/>
      <c r="T272" s="149"/>
    </row>
    <row r="273" customFormat="false" ht="15" hidden="false" customHeight="true" outlineLevel="0" collapsed="false">
      <c r="A273" s="14" t="s">
        <v>103</v>
      </c>
      <c r="B273" s="14"/>
      <c r="C273" s="81" t="n">
        <f aca="false">SUM(C272:D272)</f>
        <v>707.17</v>
      </c>
      <c r="D273" s="81"/>
      <c r="E273" s="82"/>
      <c r="F273" s="15" t="n">
        <f aca="false">ROUND(SUM(F272),2)</f>
        <v>1</v>
      </c>
      <c r="G273" s="28"/>
      <c r="H273" s="28"/>
      <c r="I273" s="16" t="n">
        <f aca="false">ROUND(SUM(I272:J272),2)</f>
        <v>5692.72</v>
      </c>
      <c r="J273" s="16"/>
      <c r="K273" s="150"/>
      <c r="L273" s="150"/>
      <c r="M273" s="150"/>
      <c r="N273" s="150"/>
      <c r="O273" s="150"/>
      <c r="P273" s="150"/>
      <c r="Q273" s="150"/>
      <c r="R273" s="150"/>
      <c r="S273" s="151"/>
      <c r="T273" s="151"/>
    </row>
    <row r="274" customFormat="false" ht="15" hidden="false" customHeight="true" outlineLevel="0" collapsed="false">
      <c r="A274" s="14" t="s">
        <v>11</v>
      </c>
      <c r="B274" s="14"/>
      <c r="C274" s="14"/>
      <c r="D274" s="14"/>
      <c r="E274" s="14"/>
      <c r="F274" s="14"/>
      <c r="G274" s="14"/>
      <c r="H274" s="14"/>
      <c r="I274" s="16" t="n">
        <f aca="false">I273*12</f>
        <v>68312.64</v>
      </c>
      <c r="J274" s="16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</row>
    <row r="275" customFormat="false" ht="15" hidden="false" customHeight="true" outlineLevel="0" collapsed="false">
      <c r="E275" s="43"/>
      <c r="F275" s="43"/>
      <c r="J275" s="143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</row>
    <row r="276" customFormat="false" ht="15" hidden="false" customHeight="true" outlineLevel="0" collapsed="false">
      <c r="A276" s="48" t="s">
        <v>142</v>
      </c>
      <c r="B276" s="48"/>
      <c r="C276" s="48"/>
      <c r="D276" s="48"/>
      <c r="E276" s="48"/>
      <c r="F276" s="48"/>
      <c r="G276" s="48"/>
      <c r="H276" s="48"/>
      <c r="I276" s="48"/>
      <c r="J276" s="48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</row>
    <row r="277" customFormat="false" ht="15" hidden="false" customHeight="true" outlineLevel="0" collapsed="false">
      <c r="A277" s="3" t="s">
        <v>82</v>
      </c>
      <c r="B277" s="3"/>
      <c r="C277" s="3" t="s">
        <v>83</v>
      </c>
      <c r="D277" s="3"/>
      <c r="E277" s="52" t="s">
        <v>84</v>
      </c>
      <c r="F277" s="3" t="s">
        <v>3</v>
      </c>
      <c r="G277" s="3" t="s">
        <v>85</v>
      </c>
      <c r="H277" s="3"/>
      <c r="I277" s="3" t="s">
        <v>86</v>
      </c>
      <c r="J277" s="3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</row>
    <row r="278" customFormat="false" ht="15" hidden="false" customHeight="true" outlineLevel="0" collapsed="false">
      <c r="A278" s="3"/>
      <c r="B278" s="3"/>
      <c r="C278" s="3"/>
      <c r="D278" s="3"/>
      <c r="E278" s="52"/>
      <c r="F278" s="52"/>
      <c r="G278" s="3"/>
      <c r="H278" s="3"/>
      <c r="I278" s="3"/>
      <c r="J278" s="3"/>
      <c r="K278" s="146"/>
      <c r="L278" s="146"/>
      <c r="M278" s="147"/>
      <c r="N278" s="147"/>
      <c r="O278" s="148"/>
      <c r="P278" s="148"/>
      <c r="Q278" s="149"/>
      <c r="R278" s="149"/>
      <c r="S278" s="149"/>
      <c r="T278" s="149"/>
    </row>
    <row r="279" customFormat="false" ht="15" hidden="false" customHeight="true" outlineLevel="0" collapsed="false">
      <c r="A279" s="101" t="s">
        <v>116</v>
      </c>
      <c r="B279" s="101"/>
      <c r="C279" s="57" t="n">
        <v>131.13</v>
      </c>
      <c r="D279" s="57"/>
      <c r="E279" s="102" t="n">
        <v>2700</v>
      </c>
      <c r="F279" s="96" t="n">
        <f aca="false">C279/E279</f>
        <v>0.0485666666666667</v>
      </c>
      <c r="G279" s="60" t="n">
        <f aca="false">S618</f>
        <v>2.08</v>
      </c>
      <c r="H279" s="60"/>
      <c r="I279" s="61" t="n">
        <f aca="false">G279*C279</f>
        <v>272.7504</v>
      </c>
      <c r="J279" s="61"/>
      <c r="K279" s="146"/>
      <c r="L279" s="146"/>
      <c r="M279" s="147"/>
      <c r="N279" s="147"/>
      <c r="O279" s="148"/>
      <c r="P279" s="148"/>
      <c r="Q279" s="149"/>
      <c r="R279" s="149"/>
      <c r="S279" s="149"/>
      <c r="T279" s="149"/>
    </row>
    <row r="280" customFormat="false" ht="15" hidden="false" customHeight="true" outlineLevel="0" collapsed="false">
      <c r="A280" s="103" t="s">
        <v>119</v>
      </c>
      <c r="B280" s="103"/>
      <c r="C280" s="64" t="n">
        <v>184.09</v>
      </c>
      <c r="D280" s="64"/>
      <c r="E280" s="104" t="n">
        <v>9000</v>
      </c>
      <c r="F280" s="89" t="n">
        <f aca="false">C280/E280</f>
        <v>0.0204544444444444</v>
      </c>
      <c r="G280" s="66" t="n">
        <f aca="false">S623</f>
        <v>0.63</v>
      </c>
      <c r="H280" s="66"/>
      <c r="I280" s="67" t="n">
        <f aca="false">G280*C280</f>
        <v>115.9767</v>
      </c>
      <c r="J280" s="67"/>
      <c r="K280" s="150"/>
      <c r="L280" s="150"/>
      <c r="M280" s="150"/>
      <c r="N280" s="150"/>
      <c r="O280" s="150"/>
      <c r="P280" s="150"/>
      <c r="Q280" s="150"/>
      <c r="R280" s="150"/>
      <c r="S280" s="151"/>
      <c r="T280" s="151"/>
    </row>
    <row r="281" customFormat="false" ht="15" hidden="false" customHeight="true" outlineLevel="0" collapsed="false">
      <c r="A281" s="103" t="s">
        <v>120</v>
      </c>
      <c r="B281" s="103"/>
      <c r="C281" s="64" t="n">
        <v>77.82</v>
      </c>
      <c r="D281" s="64"/>
      <c r="E281" s="104" t="n">
        <v>2700</v>
      </c>
      <c r="F281" s="89" t="n">
        <f aca="false">C281/E281</f>
        <v>0.0288222222222222</v>
      </c>
      <c r="G281" s="66" t="n">
        <f aca="false">S628</f>
        <v>2.08</v>
      </c>
      <c r="H281" s="66"/>
      <c r="I281" s="67" t="n">
        <f aca="false">G281*C281</f>
        <v>161.8656</v>
      </c>
      <c r="J281" s="67"/>
    </row>
    <row r="282" customFormat="false" ht="15" hidden="false" customHeight="true" outlineLevel="0" collapsed="false">
      <c r="A282" s="103" t="s">
        <v>122</v>
      </c>
      <c r="B282" s="103"/>
      <c r="C282" s="64" t="n">
        <v>311.21</v>
      </c>
      <c r="D282" s="64"/>
      <c r="E282" s="104" t="n">
        <v>100000</v>
      </c>
      <c r="F282" s="89" t="n">
        <f aca="false">C282/E282</f>
        <v>0.0031121</v>
      </c>
      <c r="G282" s="66" t="n">
        <f aca="false">S633</f>
        <v>0.06</v>
      </c>
      <c r="H282" s="66"/>
      <c r="I282" s="67" t="n">
        <f aca="false">G282*C282</f>
        <v>18.6726</v>
      </c>
      <c r="J282" s="67"/>
      <c r="K282" s="48" t="s">
        <v>143</v>
      </c>
      <c r="L282" s="48"/>
      <c r="M282" s="48"/>
      <c r="N282" s="48"/>
      <c r="O282" s="48"/>
      <c r="P282" s="48"/>
      <c r="Q282" s="48"/>
      <c r="R282" s="48"/>
      <c r="S282" s="48"/>
      <c r="T282" s="48"/>
    </row>
    <row r="283" customFormat="false" ht="15" hidden="false" customHeight="true" outlineLevel="0" collapsed="false">
      <c r="A283" s="105" t="s">
        <v>96</v>
      </c>
      <c r="B283" s="105"/>
      <c r="C283" s="77" t="n">
        <v>903.67</v>
      </c>
      <c r="D283" s="77"/>
      <c r="E283" s="106" t="n">
        <v>1000</v>
      </c>
      <c r="F283" s="92" t="n">
        <f aca="false">C283/E283</f>
        <v>0.90367</v>
      </c>
      <c r="G283" s="79" t="n">
        <f aca="false">S638</f>
        <v>5.63</v>
      </c>
      <c r="H283" s="79"/>
      <c r="I283" s="74" t="n">
        <f aca="false">G283*C283</f>
        <v>5087.6621</v>
      </c>
      <c r="J283" s="74"/>
      <c r="K283" s="49" t="s">
        <v>4</v>
      </c>
      <c r="L283" s="49"/>
      <c r="M283" s="49"/>
      <c r="N283" s="49" t="s">
        <v>80</v>
      </c>
      <c r="O283" s="49"/>
      <c r="P283" s="50" t="s">
        <v>81</v>
      </c>
      <c r="Q283" s="50"/>
      <c r="R283" s="50"/>
      <c r="S283" s="50"/>
    </row>
    <row r="284" customFormat="false" ht="15" hidden="false" customHeight="true" outlineLevel="0" collapsed="false">
      <c r="A284" s="14" t="s">
        <v>103</v>
      </c>
      <c r="B284" s="14"/>
      <c r="C284" s="81" t="n">
        <f aca="false">SUM(C279:D283)</f>
        <v>1607.92</v>
      </c>
      <c r="D284" s="81"/>
      <c r="E284" s="82"/>
      <c r="F284" s="15" t="n">
        <f aca="false">SUM(F279:F283)</f>
        <v>1.00462543333333</v>
      </c>
      <c r="G284" s="28"/>
      <c r="H284" s="28"/>
      <c r="I284" s="16" t="n">
        <f aca="false">SUM(I279:J283)</f>
        <v>5656.9274</v>
      </c>
      <c r="J284" s="16"/>
      <c r="K284" s="11" t="s">
        <v>87</v>
      </c>
      <c r="L284" s="11"/>
      <c r="M284" s="11"/>
      <c r="N284" s="53" t="n">
        <f aca="false">'#9_Encarregado_Limpeza'!$I$142</f>
        <v>8764.87</v>
      </c>
      <c r="O284" s="53"/>
      <c r="P284" s="54" t="s">
        <v>88</v>
      </c>
      <c r="Q284" s="54"/>
      <c r="R284" s="54"/>
      <c r="S284" s="54"/>
    </row>
    <row r="285" customFormat="false" ht="15" hidden="false" customHeight="true" outlineLevel="0" collapsed="false">
      <c r="A285" s="14" t="s">
        <v>11</v>
      </c>
      <c r="B285" s="14"/>
      <c r="C285" s="14"/>
      <c r="D285" s="14"/>
      <c r="E285" s="14"/>
      <c r="F285" s="14"/>
      <c r="G285" s="14"/>
      <c r="H285" s="14"/>
      <c r="I285" s="16" t="n">
        <f aca="false">I284*12</f>
        <v>67883.1288</v>
      </c>
      <c r="J285" s="16"/>
      <c r="K285" s="11" t="s">
        <v>89</v>
      </c>
      <c r="L285" s="11"/>
      <c r="M285" s="11"/>
      <c r="N285" s="62" t="n">
        <f aca="false">'#13_Serv_Anapolis'!I142</f>
        <v>5486.52</v>
      </c>
      <c r="O285" s="62"/>
      <c r="P285" s="54" t="s">
        <v>144</v>
      </c>
      <c r="Q285" s="54"/>
      <c r="R285" s="54"/>
      <c r="S285" s="54"/>
    </row>
    <row r="286" customFormat="false" ht="15" hidden="false" customHeight="true" outlineLevel="0" collapsed="false">
      <c r="E286" s="43"/>
      <c r="F286" s="43"/>
      <c r="J286" s="125"/>
      <c r="K286" s="4" t="s">
        <v>82</v>
      </c>
      <c r="L286" s="4"/>
      <c r="M286" s="4" t="s">
        <v>4</v>
      </c>
      <c r="N286" s="4"/>
      <c r="O286" s="4" t="s">
        <v>97</v>
      </c>
      <c r="P286" s="4"/>
      <c r="Q286" s="4" t="s">
        <v>80</v>
      </c>
      <c r="R286" s="4"/>
      <c r="S286" s="4" t="s">
        <v>98</v>
      </c>
      <c r="T286" s="4"/>
    </row>
    <row r="287" customFormat="false" ht="15" hidden="false" customHeight="true" outlineLevel="0" collapsed="false">
      <c r="A287" s="48" t="s">
        <v>145</v>
      </c>
      <c r="B287" s="48"/>
      <c r="C287" s="48"/>
      <c r="D287" s="48"/>
      <c r="E287" s="48"/>
      <c r="F287" s="48"/>
      <c r="G287" s="48"/>
      <c r="H287" s="48"/>
      <c r="I287" s="48"/>
      <c r="J287" s="48"/>
      <c r="K287" s="69" t="str">
        <f aca="false">A105</f>
        <v>Piso Pavimentado</v>
      </c>
      <c r="L287" s="69"/>
      <c r="M287" s="70" t="s">
        <v>87</v>
      </c>
      <c r="N287" s="70"/>
      <c r="O287" s="86" t="n">
        <f aca="false">1/(30*E105)</f>
        <v>1.85185185185185E-005</v>
      </c>
      <c r="P287" s="86"/>
      <c r="Q287" s="71" t="n">
        <f aca="false">$N$284</f>
        <v>8764.87</v>
      </c>
      <c r="R287" s="71"/>
      <c r="S287" s="61" t="n">
        <f aca="false">Q287*O287</f>
        <v>0.162312407407407</v>
      </c>
      <c r="T287" s="61"/>
    </row>
    <row r="288" customFormat="false" ht="15" hidden="false" customHeight="true" outlineLevel="0" collapsed="false">
      <c r="A288" s="3" t="s">
        <v>82</v>
      </c>
      <c r="B288" s="3"/>
      <c r="C288" s="3" t="s">
        <v>83</v>
      </c>
      <c r="D288" s="3"/>
      <c r="E288" s="52" t="s">
        <v>84</v>
      </c>
      <c r="F288" s="3" t="s">
        <v>3</v>
      </c>
      <c r="G288" s="3" t="s">
        <v>85</v>
      </c>
      <c r="H288" s="3"/>
      <c r="I288" s="3" t="s">
        <v>86</v>
      </c>
      <c r="J288" s="3"/>
      <c r="K288" s="69"/>
      <c r="L288" s="69"/>
      <c r="M288" s="72" t="s">
        <v>101</v>
      </c>
      <c r="N288" s="72"/>
      <c r="O288" s="87" t="n">
        <f aca="false">1/E105</f>
        <v>0.000555555555555556</v>
      </c>
      <c r="P288" s="87"/>
      <c r="Q288" s="73" t="n">
        <f aca="false">$N$285</f>
        <v>5486.52</v>
      </c>
      <c r="R288" s="73"/>
      <c r="S288" s="74" t="n">
        <f aca="false">Q288*O288</f>
        <v>3.04806666666667</v>
      </c>
      <c r="T288" s="74"/>
    </row>
    <row r="289" customFormat="false" ht="15" hidden="false" customHeight="true" outlineLevel="0" collapsed="false">
      <c r="A289" s="3"/>
      <c r="B289" s="3"/>
      <c r="C289" s="3"/>
      <c r="D289" s="3"/>
      <c r="E289" s="52"/>
      <c r="F289" s="52"/>
      <c r="G289" s="3"/>
      <c r="H289" s="3"/>
      <c r="I289" s="3"/>
      <c r="J289" s="3"/>
      <c r="K289" s="14" t="s">
        <v>103</v>
      </c>
      <c r="L289" s="14"/>
      <c r="M289" s="14"/>
      <c r="N289" s="14"/>
      <c r="O289" s="14"/>
      <c r="P289" s="14"/>
      <c r="Q289" s="14"/>
      <c r="R289" s="14"/>
      <c r="S289" s="16" t="n">
        <f aca="false">ROUND(SUM(S287:T288),2)</f>
        <v>3.21</v>
      </c>
      <c r="T289" s="16"/>
    </row>
    <row r="290" customFormat="false" ht="15" hidden="false" customHeight="true" outlineLevel="0" collapsed="false">
      <c r="A290" s="138" t="s">
        <v>96</v>
      </c>
      <c r="B290" s="138"/>
      <c r="C290" s="139" t="n">
        <v>487.12</v>
      </c>
      <c r="D290" s="139"/>
      <c r="E290" s="140" t="n">
        <v>487.12</v>
      </c>
      <c r="F290" s="23" t="n">
        <f aca="false">C290/E290</f>
        <v>1</v>
      </c>
      <c r="G290" s="41" t="n">
        <f aca="false">S647</f>
        <v>11.56</v>
      </c>
      <c r="H290" s="41"/>
      <c r="I290" s="9" t="n">
        <f aca="false">G290*C290</f>
        <v>5631.1072</v>
      </c>
      <c r="J290" s="9"/>
    </row>
    <row r="291" customFormat="false" ht="15" hidden="false" customHeight="true" outlineLevel="0" collapsed="false">
      <c r="A291" s="14" t="s">
        <v>103</v>
      </c>
      <c r="B291" s="14"/>
      <c r="C291" s="81" t="n">
        <f aca="false">SUM(C290:D290)</f>
        <v>487.12</v>
      </c>
      <c r="D291" s="81"/>
      <c r="E291" s="82"/>
      <c r="F291" s="15" t="n">
        <f aca="false">ROUND(SUM(F290),2)</f>
        <v>1</v>
      </c>
      <c r="G291" s="28"/>
      <c r="H291" s="28"/>
      <c r="I291" s="16" t="n">
        <f aca="false">ROUND(SUM(I290:J290),2)</f>
        <v>5631.11</v>
      </c>
      <c r="J291" s="16"/>
      <c r="K291" s="4" t="s">
        <v>82</v>
      </c>
      <c r="L291" s="4"/>
      <c r="M291" s="4" t="s">
        <v>4</v>
      </c>
      <c r="N291" s="4"/>
      <c r="O291" s="4" t="s">
        <v>97</v>
      </c>
      <c r="P291" s="4"/>
      <c r="Q291" s="4" t="s">
        <v>80</v>
      </c>
      <c r="R291" s="4"/>
      <c r="S291" s="4" t="s">
        <v>98</v>
      </c>
      <c r="T291" s="4"/>
    </row>
    <row r="292" customFormat="false" ht="15" hidden="false" customHeight="true" outlineLevel="0" collapsed="false">
      <c r="A292" s="14" t="s">
        <v>11</v>
      </c>
      <c r="B292" s="14"/>
      <c r="C292" s="14"/>
      <c r="D292" s="14"/>
      <c r="E292" s="14"/>
      <c r="F292" s="14"/>
      <c r="G292" s="14"/>
      <c r="H292" s="14"/>
      <c r="I292" s="16" t="n">
        <f aca="false">I291*12</f>
        <v>67573.32</v>
      </c>
      <c r="J292" s="16"/>
      <c r="K292" s="69" t="str">
        <f aca="false">A106</f>
        <v>Piso Frio</v>
      </c>
      <c r="L292" s="69"/>
      <c r="M292" s="70" t="s">
        <v>87</v>
      </c>
      <c r="N292" s="70"/>
      <c r="O292" s="86" t="n">
        <f aca="false">1/(30*E106)</f>
        <v>4.66853408029879E-005</v>
      </c>
      <c r="P292" s="86"/>
      <c r="Q292" s="71" t="n">
        <f aca="false">$N$284</f>
        <v>8764.87</v>
      </c>
      <c r="R292" s="71"/>
      <c r="S292" s="61" t="n">
        <f aca="false">Q292*O292</f>
        <v>0.409190943043885</v>
      </c>
      <c r="T292" s="61"/>
    </row>
    <row r="293" customFormat="false" ht="15" hidden="false" customHeight="true" outlineLevel="0" collapsed="false">
      <c r="E293" s="43"/>
      <c r="F293" s="43"/>
      <c r="J293" s="143"/>
      <c r="K293" s="69"/>
      <c r="L293" s="69"/>
      <c r="M293" s="72" t="s">
        <v>101</v>
      </c>
      <c r="N293" s="72"/>
      <c r="O293" s="87" t="n">
        <f aca="false">1/E106</f>
        <v>0.00140056022408964</v>
      </c>
      <c r="P293" s="87"/>
      <c r="Q293" s="73" t="n">
        <f aca="false">$N$285</f>
        <v>5486.52</v>
      </c>
      <c r="R293" s="73"/>
      <c r="S293" s="74" t="n">
        <f aca="false">Q293*O293</f>
        <v>7.68420168067229</v>
      </c>
      <c r="T293" s="74"/>
    </row>
    <row r="294" customFormat="false" ht="15" hidden="false" customHeight="true" outlineLevel="0" collapsed="false">
      <c r="A294" s="48" t="s">
        <v>146</v>
      </c>
      <c r="B294" s="48"/>
      <c r="C294" s="48"/>
      <c r="D294" s="48"/>
      <c r="E294" s="48"/>
      <c r="F294" s="48"/>
      <c r="G294" s="48"/>
      <c r="H294" s="48"/>
      <c r="I294" s="48"/>
      <c r="J294" s="48"/>
      <c r="K294" s="14" t="s">
        <v>103</v>
      </c>
      <c r="L294" s="14"/>
      <c r="M294" s="14"/>
      <c r="N294" s="14"/>
      <c r="O294" s="14"/>
      <c r="P294" s="14"/>
      <c r="Q294" s="14"/>
      <c r="R294" s="14"/>
      <c r="S294" s="16" t="n">
        <f aca="false">ROUND(SUM(S292:T293),2)</f>
        <v>8.09</v>
      </c>
      <c r="T294" s="16"/>
    </row>
    <row r="295" customFormat="false" ht="14.25" hidden="false" customHeight="true" outlineLevel="0" collapsed="false">
      <c r="A295" s="3" t="s">
        <v>82</v>
      </c>
      <c r="B295" s="3"/>
      <c r="C295" s="3" t="s">
        <v>83</v>
      </c>
      <c r="D295" s="3"/>
      <c r="E295" s="52" t="s">
        <v>84</v>
      </c>
      <c r="F295" s="3" t="s">
        <v>3</v>
      </c>
      <c r="G295" s="3" t="s">
        <v>85</v>
      </c>
      <c r="H295" s="3"/>
      <c r="I295" s="5" t="s">
        <v>86</v>
      </c>
      <c r="J295" s="5"/>
    </row>
    <row r="296" customFormat="false" ht="15" hidden="false" customHeight="true" outlineLevel="0" collapsed="false">
      <c r="A296" s="3"/>
      <c r="B296" s="3"/>
      <c r="C296" s="3"/>
      <c r="D296" s="3"/>
      <c r="E296" s="52"/>
      <c r="F296" s="52"/>
      <c r="G296" s="3"/>
      <c r="H296" s="3"/>
      <c r="I296" s="5"/>
      <c r="J296" s="5"/>
      <c r="K296" s="48" t="s">
        <v>147</v>
      </c>
      <c r="L296" s="48"/>
      <c r="M296" s="48"/>
      <c r="N296" s="48"/>
      <c r="O296" s="48"/>
      <c r="P296" s="48"/>
      <c r="Q296" s="48"/>
      <c r="R296" s="48"/>
      <c r="S296" s="48"/>
      <c r="T296" s="48"/>
    </row>
    <row r="297" customFormat="false" ht="15" hidden="false" customHeight="true" outlineLevel="0" collapsed="false">
      <c r="A297" s="101" t="s">
        <v>116</v>
      </c>
      <c r="B297" s="101"/>
      <c r="C297" s="57" t="n">
        <v>1069.26</v>
      </c>
      <c r="D297" s="57"/>
      <c r="E297" s="102" t="n">
        <v>1800</v>
      </c>
      <c r="F297" s="96" t="n">
        <f aca="false">C297/E297</f>
        <v>0.594033333333333</v>
      </c>
      <c r="G297" s="60" t="n">
        <f aca="false">S656</f>
        <v>3.16</v>
      </c>
      <c r="H297" s="60"/>
      <c r="I297" s="61" t="n">
        <f aca="false">G297*C297</f>
        <v>3378.8616</v>
      </c>
      <c r="J297" s="61"/>
      <c r="K297" s="49" t="s">
        <v>4</v>
      </c>
      <c r="L297" s="49"/>
      <c r="M297" s="49"/>
      <c r="N297" s="49" t="s">
        <v>80</v>
      </c>
      <c r="O297" s="49"/>
      <c r="P297" s="50" t="s">
        <v>81</v>
      </c>
      <c r="Q297" s="50"/>
      <c r="R297" s="50"/>
      <c r="S297" s="50"/>
    </row>
    <row r="298" customFormat="false" ht="15" hidden="false" customHeight="true" outlineLevel="0" collapsed="false">
      <c r="A298" s="103" t="s">
        <v>119</v>
      </c>
      <c r="B298" s="103"/>
      <c r="C298" s="64" t="n">
        <v>528.29</v>
      </c>
      <c r="D298" s="64"/>
      <c r="E298" s="104" t="n">
        <v>6000</v>
      </c>
      <c r="F298" s="89" t="n">
        <f aca="false">C298/E298</f>
        <v>0.0880483333333333</v>
      </c>
      <c r="G298" s="66" t="n">
        <f aca="false">S661</f>
        <v>0.95</v>
      </c>
      <c r="H298" s="66"/>
      <c r="I298" s="67" t="n">
        <f aca="false">G298*C298</f>
        <v>501.8755</v>
      </c>
      <c r="J298" s="67"/>
      <c r="K298" s="11" t="s">
        <v>87</v>
      </c>
      <c r="L298" s="11"/>
      <c r="M298" s="11"/>
      <c r="N298" s="53" t="n">
        <f aca="false">'#9_Encarregado_Limpeza'!$I$142</f>
        <v>8764.87</v>
      </c>
      <c r="O298" s="53"/>
      <c r="P298" s="54" t="s">
        <v>88</v>
      </c>
      <c r="Q298" s="54"/>
      <c r="R298" s="54"/>
      <c r="S298" s="54"/>
    </row>
    <row r="299" customFormat="false" ht="15" hidden="false" customHeight="true" outlineLevel="0" collapsed="false">
      <c r="A299" s="103" t="s">
        <v>120</v>
      </c>
      <c r="B299" s="103"/>
      <c r="C299" s="64" t="n">
        <v>141.52</v>
      </c>
      <c r="D299" s="64"/>
      <c r="E299" s="104" t="n">
        <v>1800</v>
      </c>
      <c r="F299" s="89" t="n">
        <f aca="false">C299/E299</f>
        <v>0.0786222222222222</v>
      </c>
      <c r="G299" s="66" t="n">
        <f aca="false">S666</f>
        <v>3.16</v>
      </c>
      <c r="H299" s="66"/>
      <c r="I299" s="67" t="n">
        <f aca="false">G299*C299</f>
        <v>447.2032</v>
      </c>
      <c r="J299" s="67"/>
      <c r="K299" s="11" t="s">
        <v>89</v>
      </c>
      <c r="L299" s="11"/>
      <c r="M299" s="11"/>
      <c r="N299" s="62" t="n">
        <f aca="false">'#14_Serv_Aparecida_Gyn'!I142</f>
        <v>6893.34</v>
      </c>
      <c r="O299" s="62"/>
      <c r="P299" s="54" t="s">
        <v>148</v>
      </c>
      <c r="Q299" s="54"/>
      <c r="R299" s="54"/>
      <c r="S299" s="54"/>
    </row>
    <row r="300" customFormat="false" ht="15" hidden="false" customHeight="true" outlineLevel="0" collapsed="false">
      <c r="A300" s="103" t="s">
        <v>122</v>
      </c>
      <c r="B300" s="103"/>
      <c r="C300" s="64" t="n">
        <v>565.86</v>
      </c>
      <c r="D300" s="64"/>
      <c r="E300" s="104" t="n">
        <v>100000</v>
      </c>
      <c r="F300" s="89" t="n">
        <f aca="false">C300/E300</f>
        <v>0.0056586</v>
      </c>
      <c r="G300" s="66" t="n">
        <f aca="false">S671</f>
        <v>0.06</v>
      </c>
      <c r="H300" s="66"/>
      <c r="I300" s="67" t="n">
        <f aca="false">G300*C300</f>
        <v>33.9516</v>
      </c>
      <c r="J300" s="67"/>
      <c r="K300" s="4" t="s">
        <v>82</v>
      </c>
      <c r="L300" s="4"/>
      <c r="M300" s="4" t="s">
        <v>4</v>
      </c>
      <c r="N300" s="4"/>
      <c r="O300" s="4" t="s">
        <v>97</v>
      </c>
      <c r="P300" s="4"/>
      <c r="Q300" s="4" t="s">
        <v>80</v>
      </c>
      <c r="R300" s="4"/>
      <c r="S300" s="4" t="s">
        <v>98</v>
      </c>
      <c r="T300" s="4"/>
    </row>
    <row r="301" customFormat="false" ht="17.25" hidden="false" customHeight="true" outlineLevel="0" collapsed="false">
      <c r="A301" s="105" t="s">
        <v>96</v>
      </c>
      <c r="B301" s="105"/>
      <c r="C301" s="77" t="n">
        <v>1093.54</v>
      </c>
      <c r="D301" s="77"/>
      <c r="E301" s="106" t="n">
        <v>890</v>
      </c>
      <c r="F301" s="92" t="n">
        <f aca="false">C301/E301</f>
        <v>1.22869662921348</v>
      </c>
      <c r="G301" s="79" t="n">
        <f aca="false">S676</f>
        <v>6.4</v>
      </c>
      <c r="H301" s="79"/>
      <c r="I301" s="74" t="n">
        <f aca="false">G301*C301</f>
        <v>6998.656</v>
      </c>
      <c r="J301" s="74"/>
      <c r="K301" s="69" t="str">
        <f aca="false">A114</f>
        <v>Piso Pavimentado</v>
      </c>
      <c r="L301" s="69"/>
      <c r="M301" s="70" t="s">
        <v>87</v>
      </c>
      <c r="N301" s="70"/>
      <c r="O301" s="86" t="n">
        <f aca="false">1/(30*E114)</f>
        <v>3.03030303030303E-005</v>
      </c>
      <c r="P301" s="86"/>
      <c r="Q301" s="71" t="n">
        <f aca="false">$N$298</f>
        <v>8764.87</v>
      </c>
      <c r="R301" s="71"/>
      <c r="S301" s="61" t="n">
        <f aca="false">Q301*O301</f>
        <v>0.265602121212121</v>
      </c>
      <c r="T301" s="61"/>
    </row>
    <row r="302" customFormat="false" ht="15" hidden="false" customHeight="true" outlineLevel="0" collapsed="false">
      <c r="A302" s="14" t="s">
        <v>103</v>
      </c>
      <c r="B302" s="14"/>
      <c r="C302" s="81" t="n">
        <f aca="false">SUM(C297:D301)</f>
        <v>3398.47</v>
      </c>
      <c r="D302" s="81"/>
      <c r="E302" s="82"/>
      <c r="F302" s="15" t="n">
        <f aca="false">SUM(F297:F301)</f>
        <v>1.99505911810237</v>
      </c>
      <c r="G302" s="28"/>
      <c r="H302" s="28"/>
      <c r="I302" s="16" t="n">
        <f aca="false">SUM(I297:J301)</f>
        <v>11360.5479</v>
      </c>
      <c r="J302" s="16"/>
      <c r="K302" s="69"/>
      <c r="L302" s="69"/>
      <c r="M302" s="72" t="s">
        <v>101</v>
      </c>
      <c r="N302" s="72"/>
      <c r="O302" s="87" t="n">
        <f aca="false">1/E114</f>
        <v>0.000909090909090909</v>
      </c>
      <c r="P302" s="87"/>
      <c r="Q302" s="73" t="n">
        <f aca="false">$N$299</f>
        <v>6893.34</v>
      </c>
      <c r="R302" s="73"/>
      <c r="S302" s="74" t="n">
        <f aca="false">Q302*O302</f>
        <v>6.26667272727273</v>
      </c>
      <c r="T302" s="74"/>
    </row>
    <row r="303" customFormat="false" ht="15" hidden="false" customHeight="true" outlineLevel="0" collapsed="false">
      <c r="A303" s="14" t="s">
        <v>11</v>
      </c>
      <c r="B303" s="14"/>
      <c r="C303" s="14"/>
      <c r="D303" s="14"/>
      <c r="E303" s="14"/>
      <c r="F303" s="14"/>
      <c r="G303" s="14"/>
      <c r="H303" s="14"/>
      <c r="I303" s="16" t="n">
        <f aca="false">I302*12</f>
        <v>136326.5748</v>
      </c>
      <c r="J303" s="16"/>
      <c r="K303" s="14" t="s">
        <v>103</v>
      </c>
      <c r="L303" s="14"/>
      <c r="M303" s="14"/>
      <c r="N303" s="14"/>
      <c r="O303" s="14"/>
      <c r="P303" s="14"/>
      <c r="Q303" s="14"/>
      <c r="R303" s="14"/>
      <c r="S303" s="16" t="n">
        <f aca="false">SUM(S301:T302)</f>
        <v>6.53227484848485</v>
      </c>
      <c r="T303" s="16"/>
    </row>
    <row r="304" customFormat="false" ht="15" hidden="false" customHeight="true" outlineLevel="0" collapsed="false">
      <c r="E304" s="43"/>
      <c r="F304" s="43"/>
      <c r="J304" s="125"/>
    </row>
    <row r="305" customFormat="false" ht="15" hidden="false" customHeight="true" outlineLevel="0" collapsed="false">
      <c r="A305" s="48" t="s">
        <v>149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" t="s">
        <v>82</v>
      </c>
      <c r="L305" s="4"/>
      <c r="M305" s="4" t="s">
        <v>4</v>
      </c>
      <c r="N305" s="4"/>
      <c r="O305" s="4" t="s">
        <v>97</v>
      </c>
      <c r="P305" s="4"/>
      <c r="Q305" s="4" t="s">
        <v>80</v>
      </c>
      <c r="R305" s="4"/>
      <c r="S305" s="4" t="s">
        <v>98</v>
      </c>
      <c r="T305" s="4"/>
    </row>
    <row r="306" customFormat="false" ht="15" hidden="false" customHeight="true" outlineLevel="0" collapsed="false">
      <c r="A306" s="3" t="s">
        <v>82</v>
      </c>
      <c r="B306" s="3"/>
      <c r="C306" s="3" t="s">
        <v>83</v>
      </c>
      <c r="D306" s="3"/>
      <c r="E306" s="52" t="s">
        <v>84</v>
      </c>
      <c r="F306" s="3" t="s">
        <v>3</v>
      </c>
      <c r="G306" s="3" t="s">
        <v>85</v>
      </c>
      <c r="H306" s="3"/>
      <c r="I306" s="3" t="s">
        <v>86</v>
      </c>
      <c r="J306" s="3"/>
      <c r="K306" s="69" t="str">
        <f aca="false">A115</f>
        <v>Varrição de Passeio</v>
      </c>
      <c r="L306" s="69"/>
      <c r="M306" s="70" t="s">
        <v>87</v>
      </c>
      <c r="N306" s="70"/>
      <c r="O306" s="86" t="n">
        <f aca="false">1/(30*E115)</f>
        <v>6.66666666666667E-006</v>
      </c>
      <c r="P306" s="86"/>
      <c r="Q306" s="71" t="n">
        <f aca="false">$N$298</f>
        <v>8764.87</v>
      </c>
      <c r="R306" s="71"/>
      <c r="S306" s="61" t="n">
        <f aca="false">Q306*O306</f>
        <v>0.0584324666666667</v>
      </c>
      <c r="T306" s="61"/>
    </row>
    <row r="307" customFormat="false" ht="15" hidden="false" customHeight="true" outlineLevel="0" collapsed="false">
      <c r="A307" s="3"/>
      <c r="B307" s="3"/>
      <c r="C307" s="3"/>
      <c r="D307" s="3"/>
      <c r="E307" s="52"/>
      <c r="F307" s="52"/>
      <c r="G307" s="3"/>
      <c r="H307" s="3"/>
      <c r="I307" s="3"/>
      <c r="J307" s="3"/>
      <c r="K307" s="69"/>
      <c r="L307" s="69"/>
      <c r="M307" s="72" t="s">
        <v>101</v>
      </c>
      <c r="N307" s="72"/>
      <c r="O307" s="87" t="n">
        <f aca="false">1/E115</f>
        <v>0.0002</v>
      </c>
      <c r="P307" s="87"/>
      <c r="Q307" s="73" t="n">
        <f aca="false">$N$299</f>
        <v>6893.34</v>
      </c>
      <c r="R307" s="73"/>
      <c r="S307" s="74" t="n">
        <f aca="false">Q307*O307</f>
        <v>1.378668</v>
      </c>
      <c r="T307" s="74"/>
    </row>
    <row r="308" customFormat="false" ht="15" hidden="false" customHeight="true" outlineLevel="0" collapsed="false">
      <c r="A308" s="138" t="s">
        <v>96</v>
      </c>
      <c r="B308" s="138"/>
      <c r="C308" s="139" t="n">
        <v>603.23</v>
      </c>
      <c r="D308" s="139"/>
      <c r="E308" s="140" t="n">
        <v>603.23</v>
      </c>
      <c r="F308" s="23" t="n">
        <f aca="false">C308/E308</f>
        <v>1</v>
      </c>
      <c r="G308" s="41" t="n">
        <f aca="false">S685</f>
        <v>9.23</v>
      </c>
      <c r="H308" s="41"/>
      <c r="I308" s="9" t="n">
        <f aca="false">G308*C308</f>
        <v>5567.8129</v>
      </c>
      <c r="J308" s="9"/>
      <c r="K308" s="14" t="s">
        <v>103</v>
      </c>
      <c r="L308" s="14"/>
      <c r="M308" s="14"/>
      <c r="N308" s="14"/>
      <c r="O308" s="14"/>
      <c r="P308" s="14"/>
      <c r="Q308" s="14"/>
      <c r="R308" s="14"/>
      <c r="S308" s="16" t="n">
        <f aca="false">SUM(S306:T307)</f>
        <v>1.43710046666667</v>
      </c>
      <c r="T308" s="16"/>
    </row>
    <row r="309" customFormat="false" ht="15" hidden="false" customHeight="true" outlineLevel="0" collapsed="false">
      <c r="A309" s="14" t="s">
        <v>103</v>
      </c>
      <c r="B309" s="14"/>
      <c r="C309" s="81" t="n">
        <f aca="false">SUM(C308:D308)</f>
        <v>603.23</v>
      </c>
      <c r="D309" s="81"/>
      <c r="E309" s="82"/>
      <c r="F309" s="15" t="n">
        <f aca="false">ROUND(SUM(F308),2)</f>
        <v>1</v>
      </c>
      <c r="G309" s="28"/>
      <c r="H309" s="28"/>
      <c r="I309" s="16" t="n">
        <f aca="false">ROUND(SUM(I308:J308),2)</f>
        <v>5567.81</v>
      </c>
      <c r="J309" s="16"/>
    </row>
    <row r="310" customFormat="false" ht="15" hidden="false" customHeight="true" outlineLevel="0" collapsed="false">
      <c r="A310" s="14" t="s">
        <v>11</v>
      </c>
      <c r="B310" s="14"/>
      <c r="C310" s="14"/>
      <c r="D310" s="14"/>
      <c r="E310" s="14"/>
      <c r="F310" s="14"/>
      <c r="G310" s="14"/>
      <c r="H310" s="14"/>
      <c r="I310" s="16" t="n">
        <f aca="false">I309*12</f>
        <v>66813.72</v>
      </c>
      <c r="J310" s="16"/>
      <c r="K310" s="4" t="s">
        <v>82</v>
      </c>
      <c r="L310" s="4"/>
      <c r="M310" s="4" t="s">
        <v>4</v>
      </c>
      <c r="N310" s="4"/>
      <c r="O310" s="4" t="s">
        <v>97</v>
      </c>
      <c r="P310" s="4"/>
      <c r="Q310" s="4" t="s">
        <v>80</v>
      </c>
      <c r="R310" s="4"/>
      <c r="S310" s="4" t="s">
        <v>98</v>
      </c>
      <c r="T310" s="4"/>
    </row>
    <row r="311" customFormat="false" ht="15" hidden="false" customHeight="true" outlineLevel="0" collapsed="false">
      <c r="A311" s="48" t="s">
        <v>150</v>
      </c>
      <c r="B311" s="48"/>
      <c r="C311" s="48"/>
      <c r="D311" s="48"/>
      <c r="E311" s="48"/>
      <c r="F311" s="48"/>
      <c r="G311" s="48"/>
      <c r="H311" s="48"/>
      <c r="I311" s="48"/>
      <c r="J311" s="48"/>
      <c r="K311" s="69" t="str">
        <f aca="false">A116</f>
        <v>Pátio e Área Verde</v>
      </c>
      <c r="L311" s="69"/>
      <c r="M311" s="70" t="s">
        <v>87</v>
      </c>
      <c r="N311" s="70"/>
      <c r="O311" s="86" t="n">
        <f aca="false">1/(30*E116)</f>
        <v>2.08333333333333E-005</v>
      </c>
      <c r="P311" s="86"/>
      <c r="Q311" s="71" t="n">
        <f aca="false">$N$298</f>
        <v>8764.87</v>
      </c>
      <c r="R311" s="71"/>
      <c r="S311" s="61" t="n">
        <f aca="false">Q311*O311</f>
        <v>0.182601458333333</v>
      </c>
      <c r="T311" s="61"/>
    </row>
    <row r="312" customFormat="false" ht="15" hidden="false" customHeight="true" outlineLevel="0" collapsed="false">
      <c r="A312" s="3" t="s">
        <v>82</v>
      </c>
      <c r="B312" s="3"/>
      <c r="C312" s="3" t="s">
        <v>83</v>
      </c>
      <c r="D312" s="3"/>
      <c r="E312" s="52" t="s">
        <v>84</v>
      </c>
      <c r="F312" s="3" t="s">
        <v>3</v>
      </c>
      <c r="G312" s="3" t="s">
        <v>85</v>
      </c>
      <c r="H312" s="3"/>
      <c r="I312" s="3" t="s">
        <v>86</v>
      </c>
      <c r="J312" s="3"/>
      <c r="K312" s="69"/>
      <c r="L312" s="69"/>
      <c r="M312" s="72" t="s">
        <v>101</v>
      </c>
      <c r="N312" s="72"/>
      <c r="O312" s="87" t="n">
        <f aca="false">1/E116</f>
        <v>0.000625</v>
      </c>
      <c r="P312" s="87"/>
      <c r="Q312" s="73" t="n">
        <f aca="false">$N$299</f>
        <v>6893.34</v>
      </c>
      <c r="R312" s="73"/>
      <c r="S312" s="74" t="n">
        <f aca="false">Q312*O312</f>
        <v>4.3083375</v>
      </c>
      <c r="T312" s="74"/>
    </row>
    <row r="313" customFormat="false" ht="15" hidden="false" customHeight="true" outlineLevel="0" collapsed="false">
      <c r="A313" s="3"/>
      <c r="B313" s="3"/>
      <c r="C313" s="3"/>
      <c r="D313" s="3"/>
      <c r="E313" s="52"/>
      <c r="F313" s="52"/>
      <c r="G313" s="3"/>
      <c r="H313" s="3"/>
      <c r="I313" s="3"/>
      <c r="J313" s="3"/>
      <c r="K313" s="14" t="s">
        <v>103</v>
      </c>
      <c r="L313" s="14"/>
      <c r="M313" s="14"/>
      <c r="N313" s="14"/>
      <c r="O313" s="14"/>
      <c r="P313" s="14"/>
      <c r="Q313" s="14"/>
      <c r="R313" s="14"/>
      <c r="S313" s="16" t="n">
        <f aca="false">S723</f>
        <v>6.34</v>
      </c>
      <c r="T313" s="16"/>
    </row>
    <row r="314" customFormat="false" ht="15" hidden="false" customHeight="true" outlineLevel="0" collapsed="false">
      <c r="A314" s="138" t="s">
        <v>96</v>
      </c>
      <c r="B314" s="138"/>
      <c r="C314" s="139" t="n">
        <v>748.02</v>
      </c>
      <c r="D314" s="139"/>
      <c r="E314" s="140" t="n">
        <v>748.02</v>
      </c>
      <c r="F314" s="23" t="n">
        <f aca="false">C314/E314</f>
        <v>1</v>
      </c>
      <c r="G314" s="41" t="n">
        <f aca="false">S694</f>
        <v>7.44</v>
      </c>
      <c r="H314" s="41"/>
      <c r="I314" s="9" t="n">
        <f aca="false">G314*C314</f>
        <v>5565.2688</v>
      </c>
      <c r="J314" s="9"/>
      <c r="K314" s="4" t="s">
        <v>82</v>
      </c>
      <c r="L314" s="4"/>
      <c r="M314" s="4" t="s">
        <v>4</v>
      </c>
      <c r="N314" s="4"/>
      <c r="O314" s="4" t="s">
        <v>97</v>
      </c>
      <c r="P314" s="4"/>
      <c r="Q314" s="4" t="s">
        <v>80</v>
      </c>
      <c r="R314" s="4"/>
      <c r="S314" s="4" t="s">
        <v>98</v>
      </c>
      <c r="T314" s="4"/>
    </row>
    <row r="315" customFormat="false" ht="15" hidden="false" customHeight="true" outlineLevel="0" collapsed="false">
      <c r="A315" s="14" t="s">
        <v>103</v>
      </c>
      <c r="B315" s="14"/>
      <c r="C315" s="81" t="n">
        <f aca="false">SUM(C314:D314)</f>
        <v>748.02</v>
      </c>
      <c r="D315" s="81"/>
      <c r="E315" s="82"/>
      <c r="F315" s="15" t="n">
        <f aca="false">ROUND(SUM(F314),2)</f>
        <v>1</v>
      </c>
      <c r="G315" s="28"/>
      <c r="H315" s="28"/>
      <c r="I315" s="16" t="n">
        <f aca="false">ROUND(SUM(I314:J314),2)</f>
        <v>5565.27</v>
      </c>
      <c r="J315" s="16"/>
      <c r="K315" s="69" t="str">
        <f aca="false">A117</f>
        <v>Piso Frio</v>
      </c>
      <c r="L315" s="69"/>
      <c r="M315" s="70" t="s">
        <v>87</v>
      </c>
      <c r="N315" s="70"/>
      <c r="O315" s="86" t="n">
        <f aca="false">1/(30*E117)</f>
        <v>4.16666666666667E-005</v>
      </c>
      <c r="P315" s="86"/>
      <c r="Q315" s="71" t="n">
        <f aca="false">$N$298</f>
        <v>8764.87</v>
      </c>
      <c r="R315" s="71"/>
      <c r="S315" s="61" t="n">
        <f aca="false">Q315*O315</f>
        <v>0.365202916666667</v>
      </c>
      <c r="T315" s="61"/>
    </row>
    <row r="316" customFormat="false" ht="15" hidden="false" customHeight="true" outlineLevel="0" collapsed="false">
      <c r="A316" s="14" t="s">
        <v>11</v>
      </c>
      <c r="B316" s="14"/>
      <c r="C316" s="14"/>
      <c r="D316" s="14"/>
      <c r="E316" s="14"/>
      <c r="F316" s="14"/>
      <c r="G316" s="14"/>
      <c r="H316" s="14"/>
      <c r="I316" s="16" t="n">
        <f aca="false">I315*12</f>
        <v>66783.24</v>
      </c>
      <c r="J316" s="16"/>
      <c r="K316" s="69"/>
      <c r="L316" s="69"/>
      <c r="M316" s="72" t="s">
        <v>101</v>
      </c>
      <c r="N316" s="72"/>
      <c r="O316" s="87" t="n">
        <f aca="false">1/E117</f>
        <v>0.00125</v>
      </c>
      <c r="P316" s="87"/>
      <c r="Q316" s="73" t="n">
        <f aca="false">$N$299</f>
        <v>6893.34</v>
      </c>
      <c r="R316" s="73"/>
      <c r="S316" s="74" t="n">
        <f aca="false">Q316*O316</f>
        <v>8.616675</v>
      </c>
      <c r="T316" s="74"/>
    </row>
    <row r="317" customFormat="false" ht="15" hidden="false" customHeight="true" outlineLevel="0" collapsed="false">
      <c r="E317" s="43"/>
      <c r="F317" s="43"/>
      <c r="J317" s="143"/>
      <c r="K317" s="14" t="s">
        <v>103</v>
      </c>
      <c r="L317" s="14"/>
      <c r="M317" s="14"/>
      <c r="N317" s="14"/>
      <c r="O317" s="14"/>
      <c r="P317" s="14"/>
      <c r="Q317" s="14"/>
      <c r="R317" s="14"/>
      <c r="S317" s="16" t="n">
        <f aca="false">SUM(S315:T316)</f>
        <v>8.98187791666667</v>
      </c>
      <c r="T317" s="16"/>
    </row>
    <row r="318" customFormat="false" ht="15" hidden="false" customHeight="true" outlineLevel="0" collapsed="false">
      <c r="A318" s="48" t="s">
        <v>151</v>
      </c>
      <c r="B318" s="48"/>
      <c r="C318" s="48"/>
      <c r="D318" s="48"/>
      <c r="E318" s="48"/>
      <c r="F318" s="48"/>
      <c r="G318" s="48"/>
      <c r="H318" s="48"/>
      <c r="I318" s="48"/>
      <c r="J318" s="48"/>
    </row>
    <row r="319" customFormat="false" ht="15" hidden="false" customHeight="true" outlineLevel="0" collapsed="false">
      <c r="A319" s="3" t="s">
        <v>82</v>
      </c>
      <c r="B319" s="3"/>
      <c r="C319" s="3" t="s">
        <v>83</v>
      </c>
      <c r="D319" s="3"/>
      <c r="E319" s="52" t="s">
        <v>84</v>
      </c>
      <c r="F319" s="3" t="s">
        <v>3</v>
      </c>
      <c r="G319" s="3" t="s">
        <v>85</v>
      </c>
      <c r="H319" s="3"/>
      <c r="I319" s="3" t="s">
        <v>86</v>
      </c>
      <c r="J319" s="3"/>
      <c r="K319" s="48" t="s">
        <v>152</v>
      </c>
      <c r="L319" s="48"/>
      <c r="M319" s="48"/>
      <c r="N319" s="48"/>
      <c r="O319" s="48"/>
      <c r="P319" s="48"/>
      <c r="Q319" s="48"/>
      <c r="R319" s="48"/>
      <c r="S319" s="48"/>
      <c r="T319" s="48"/>
    </row>
    <row r="320" customFormat="false" ht="15" hidden="false" customHeight="true" outlineLevel="0" collapsed="false">
      <c r="A320" s="3"/>
      <c r="B320" s="3"/>
      <c r="C320" s="3"/>
      <c r="D320" s="3"/>
      <c r="E320" s="52"/>
      <c r="F320" s="52"/>
      <c r="G320" s="3"/>
      <c r="H320" s="3"/>
      <c r="I320" s="3"/>
      <c r="J320" s="3"/>
      <c r="K320" s="49" t="s">
        <v>4</v>
      </c>
      <c r="L320" s="49"/>
      <c r="M320" s="49"/>
      <c r="N320" s="49" t="s">
        <v>80</v>
      </c>
      <c r="O320" s="49"/>
      <c r="P320" s="50" t="s">
        <v>81</v>
      </c>
      <c r="Q320" s="50"/>
      <c r="R320" s="50"/>
      <c r="S320" s="50"/>
    </row>
    <row r="321" customFormat="false" ht="15" hidden="false" customHeight="true" outlineLevel="0" collapsed="false">
      <c r="A321" s="101" t="s">
        <v>116</v>
      </c>
      <c r="B321" s="101"/>
      <c r="C321" s="57" t="n">
        <v>115.33</v>
      </c>
      <c r="D321" s="57"/>
      <c r="E321" s="102" t="n">
        <v>1800</v>
      </c>
      <c r="F321" s="96" t="n">
        <f aca="false">C321/E321</f>
        <v>0.0640722222222222</v>
      </c>
      <c r="G321" s="60" t="n">
        <f aca="false">S703</f>
        <v>3.1</v>
      </c>
      <c r="H321" s="60"/>
      <c r="I321" s="61" t="n">
        <f aca="false">G321*C321</f>
        <v>357.523</v>
      </c>
      <c r="J321" s="61"/>
      <c r="K321" s="11" t="s">
        <v>87</v>
      </c>
      <c r="L321" s="11"/>
      <c r="M321" s="11"/>
      <c r="N321" s="53" t="n">
        <f aca="false">'#9_Encarregado_Limpeza'!$I$142</f>
        <v>8764.87</v>
      </c>
      <c r="O321" s="53"/>
      <c r="P321" s="54" t="s">
        <v>88</v>
      </c>
      <c r="Q321" s="54"/>
      <c r="R321" s="54"/>
      <c r="S321" s="54"/>
    </row>
    <row r="322" customFormat="false" ht="15" hidden="false" customHeight="true" outlineLevel="0" collapsed="false">
      <c r="A322" s="103" t="s">
        <v>119</v>
      </c>
      <c r="B322" s="103"/>
      <c r="C322" s="64" t="n">
        <v>294.65</v>
      </c>
      <c r="D322" s="64"/>
      <c r="E322" s="104" t="n">
        <v>6000</v>
      </c>
      <c r="F322" s="89" t="n">
        <f aca="false">C322/E322</f>
        <v>0.0491083333333333</v>
      </c>
      <c r="G322" s="66" t="n">
        <f aca="false">S708</f>
        <v>0.93</v>
      </c>
      <c r="H322" s="66"/>
      <c r="I322" s="67" t="n">
        <f aca="false">G322*C322</f>
        <v>274.0245</v>
      </c>
      <c r="J322" s="67"/>
      <c r="K322" s="11" t="s">
        <v>89</v>
      </c>
      <c r="L322" s="11"/>
      <c r="M322" s="11"/>
      <c r="N322" s="62" t="n">
        <f aca="false">'#15_Serv_Caldas_Novas'!I142</f>
        <v>5246.17</v>
      </c>
      <c r="O322" s="62"/>
      <c r="P322" s="54" t="s">
        <v>153</v>
      </c>
      <c r="Q322" s="54"/>
      <c r="R322" s="54"/>
      <c r="S322" s="54"/>
    </row>
    <row r="323" customFormat="false" ht="15" hidden="false" customHeight="true" outlineLevel="0" collapsed="false">
      <c r="A323" s="103" t="s">
        <v>120</v>
      </c>
      <c r="B323" s="103"/>
      <c r="C323" s="64" t="n">
        <v>295.59</v>
      </c>
      <c r="D323" s="64"/>
      <c r="E323" s="104" t="n">
        <v>1800</v>
      </c>
      <c r="F323" s="89" t="n">
        <f aca="false">C323/E323</f>
        <v>0.164216666666667</v>
      </c>
      <c r="G323" s="66" t="n">
        <f aca="false">S713</f>
        <v>3.1</v>
      </c>
      <c r="H323" s="66"/>
      <c r="I323" s="67" t="n">
        <f aca="false">G323*C323</f>
        <v>916.329</v>
      </c>
      <c r="J323" s="67"/>
      <c r="K323" s="4" t="s">
        <v>82</v>
      </c>
      <c r="L323" s="4"/>
      <c r="M323" s="4" t="s">
        <v>4</v>
      </c>
      <c r="N323" s="4"/>
      <c r="O323" s="4" t="s">
        <v>97</v>
      </c>
      <c r="P323" s="4"/>
      <c r="Q323" s="4" t="s">
        <v>80</v>
      </c>
      <c r="R323" s="4"/>
      <c r="S323" s="4" t="s">
        <v>98</v>
      </c>
      <c r="T323" s="4"/>
    </row>
    <row r="324" customFormat="false" ht="15" hidden="false" customHeight="true" outlineLevel="0" collapsed="false">
      <c r="A324" s="103" t="s">
        <v>122</v>
      </c>
      <c r="B324" s="103"/>
      <c r="C324" s="64" t="n">
        <v>1182</v>
      </c>
      <c r="D324" s="64"/>
      <c r="E324" s="104" t="n">
        <v>100000</v>
      </c>
      <c r="F324" s="89" t="n">
        <f aca="false">C324/E324</f>
        <v>0.01182</v>
      </c>
      <c r="G324" s="66" t="n">
        <f aca="false">S718</f>
        <v>0.06</v>
      </c>
      <c r="H324" s="66"/>
      <c r="I324" s="67" t="n">
        <f aca="false">G324*C324</f>
        <v>70.92</v>
      </c>
      <c r="J324" s="67"/>
      <c r="K324" s="69" t="str">
        <f aca="false">A124</f>
        <v>Piso Pavimentado</v>
      </c>
      <c r="L324" s="69"/>
      <c r="M324" s="70" t="s">
        <v>87</v>
      </c>
      <c r="N324" s="70"/>
      <c r="O324" s="86" t="n">
        <f aca="false">1/(30*E124)</f>
        <v>1.48148148148148E-005</v>
      </c>
      <c r="P324" s="86"/>
      <c r="Q324" s="71" t="n">
        <f aca="false">$N$321</f>
        <v>8764.87</v>
      </c>
      <c r="R324" s="71"/>
      <c r="S324" s="61" t="n">
        <f aca="false">Q324*O324</f>
        <v>0.129849925925926</v>
      </c>
      <c r="T324" s="61"/>
    </row>
    <row r="325" customFormat="false" ht="15" hidden="false" customHeight="true" outlineLevel="0" collapsed="false">
      <c r="A325" s="105" t="s">
        <v>96</v>
      </c>
      <c r="B325" s="105"/>
      <c r="C325" s="77" t="n">
        <v>627.04</v>
      </c>
      <c r="D325" s="77"/>
      <c r="E325" s="106" t="n">
        <v>880</v>
      </c>
      <c r="F325" s="92" t="n">
        <f aca="false">C325/E325</f>
        <v>0.712545454545454</v>
      </c>
      <c r="G325" s="79" t="n">
        <f aca="false">S723</f>
        <v>6.34</v>
      </c>
      <c r="H325" s="79"/>
      <c r="I325" s="74" t="n">
        <f aca="false">G325*C325</f>
        <v>3975.4336</v>
      </c>
      <c r="J325" s="74"/>
      <c r="K325" s="69"/>
      <c r="L325" s="69"/>
      <c r="M325" s="72" t="s">
        <v>101</v>
      </c>
      <c r="N325" s="72"/>
      <c r="O325" s="87" t="n">
        <f aca="false">1/E124</f>
        <v>0.000444444444444444</v>
      </c>
      <c r="P325" s="87"/>
      <c r="Q325" s="73" t="n">
        <f aca="false">$N$322</f>
        <v>5246.17</v>
      </c>
      <c r="R325" s="73"/>
      <c r="S325" s="74" t="n">
        <f aca="false">Q325*O325</f>
        <v>2.33163111111111</v>
      </c>
      <c r="T325" s="74"/>
    </row>
    <row r="326" customFormat="false" ht="15" hidden="false" customHeight="true" outlineLevel="0" collapsed="false">
      <c r="A326" s="14" t="s">
        <v>103</v>
      </c>
      <c r="B326" s="14"/>
      <c r="C326" s="81" t="n">
        <f aca="false">SUM(C321:D325)</f>
        <v>2514.61</v>
      </c>
      <c r="D326" s="81"/>
      <c r="E326" s="82"/>
      <c r="F326" s="15" t="n">
        <f aca="false">SUM(F321:F325)</f>
        <v>1.00176267676768</v>
      </c>
      <c r="G326" s="28"/>
      <c r="H326" s="28"/>
      <c r="I326" s="16" t="n">
        <f aca="false">SUM(I321:J325)</f>
        <v>5594.2301</v>
      </c>
      <c r="J326" s="16"/>
      <c r="K326" s="14" t="s">
        <v>103</v>
      </c>
      <c r="L326" s="14"/>
      <c r="M326" s="14"/>
      <c r="N326" s="14"/>
      <c r="O326" s="14"/>
      <c r="P326" s="14"/>
      <c r="Q326" s="14"/>
      <c r="R326" s="14"/>
      <c r="S326" s="16" t="n">
        <f aca="false">SUM(S324:T325)</f>
        <v>2.46148103703703</v>
      </c>
      <c r="T326" s="16"/>
    </row>
    <row r="327" customFormat="false" ht="15" hidden="false" customHeight="true" outlineLevel="0" collapsed="false">
      <c r="A327" s="14" t="s">
        <v>11</v>
      </c>
      <c r="B327" s="14"/>
      <c r="C327" s="14"/>
      <c r="D327" s="14"/>
      <c r="E327" s="14"/>
      <c r="F327" s="14"/>
      <c r="G327" s="14"/>
      <c r="H327" s="14"/>
      <c r="I327" s="16" t="n">
        <f aca="false">I326*12</f>
        <v>67130.7612</v>
      </c>
      <c r="J327" s="16"/>
    </row>
    <row r="328" customFormat="false" ht="15" hidden="false" customHeight="true" outlineLevel="0" collapsed="false">
      <c r="E328" s="43"/>
      <c r="F328" s="43"/>
      <c r="J328" s="125"/>
      <c r="K328" s="4" t="s">
        <v>82</v>
      </c>
      <c r="L328" s="4"/>
      <c r="M328" s="4" t="s">
        <v>4</v>
      </c>
      <c r="N328" s="4"/>
      <c r="O328" s="4" t="s">
        <v>97</v>
      </c>
      <c r="P328" s="4"/>
      <c r="Q328" s="4" t="s">
        <v>80</v>
      </c>
      <c r="R328" s="4"/>
      <c r="S328" s="4" t="s">
        <v>98</v>
      </c>
      <c r="T328" s="4"/>
    </row>
    <row r="329" customFormat="false" ht="15.75" hidden="false" customHeight="true" outlineLevel="0" collapsed="false">
      <c r="A329" s="153" t="s">
        <v>154</v>
      </c>
      <c r="B329" s="153"/>
      <c r="C329" s="153"/>
      <c r="D329" s="153"/>
      <c r="E329" s="153"/>
      <c r="F329" s="153"/>
      <c r="G329" s="153"/>
      <c r="H329" s="153"/>
      <c r="I329" s="153"/>
      <c r="J329" s="153"/>
      <c r="K329" s="69" t="str">
        <f aca="false">A125</f>
        <v>Varrição de Passeio</v>
      </c>
      <c r="L329" s="69"/>
      <c r="M329" s="70" t="s">
        <v>87</v>
      </c>
      <c r="N329" s="70"/>
      <c r="O329" s="86" t="n">
        <f aca="false">1/(30*E125)</f>
        <v>3.7037037037037E-006</v>
      </c>
      <c r="P329" s="86"/>
      <c r="Q329" s="71" t="n">
        <f aca="false">$N$321</f>
        <v>8764.87</v>
      </c>
      <c r="R329" s="71"/>
      <c r="S329" s="61" t="n">
        <f aca="false">Q329*O329</f>
        <v>0.0324624814814815</v>
      </c>
      <c r="T329" s="61"/>
    </row>
    <row r="330" customFormat="false" ht="15.75" hidden="false" customHeight="true" outlineLevel="0" collapsed="false">
      <c r="A330" s="18" t="s">
        <v>82</v>
      </c>
      <c r="B330" s="18"/>
      <c r="C330" s="18" t="s">
        <v>83</v>
      </c>
      <c r="D330" s="18"/>
      <c r="E330" s="154" t="s">
        <v>84</v>
      </c>
      <c r="F330" s="18" t="s">
        <v>3</v>
      </c>
      <c r="G330" s="18" t="s">
        <v>85</v>
      </c>
      <c r="H330" s="18"/>
      <c r="I330" s="18" t="s">
        <v>86</v>
      </c>
      <c r="J330" s="18"/>
      <c r="K330" s="69"/>
      <c r="L330" s="69"/>
      <c r="M330" s="72" t="s">
        <v>101</v>
      </c>
      <c r="N330" s="72"/>
      <c r="O330" s="87" t="n">
        <f aca="false">1/E125</f>
        <v>0.000111111111111111</v>
      </c>
      <c r="P330" s="87"/>
      <c r="Q330" s="73" t="n">
        <f aca="false">$N$322</f>
        <v>5246.17</v>
      </c>
      <c r="R330" s="73"/>
      <c r="S330" s="74" t="n">
        <f aca="false">Q330*O330</f>
        <v>0.582907777777777</v>
      </c>
      <c r="T330" s="74"/>
    </row>
    <row r="331" customFormat="false" ht="15" hidden="false" customHeight="true" outlineLevel="0" collapsed="false">
      <c r="A331" s="18"/>
      <c r="B331" s="18"/>
      <c r="C331" s="18"/>
      <c r="D331" s="18"/>
      <c r="E331" s="154"/>
      <c r="F331" s="154"/>
      <c r="G331" s="18"/>
      <c r="H331" s="18"/>
      <c r="I331" s="18"/>
      <c r="J331" s="18"/>
      <c r="K331" s="14" t="s">
        <v>103</v>
      </c>
      <c r="L331" s="14"/>
      <c r="M331" s="14"/>
      <c r="N331" s="14"/>
      <c r="O331" s="14"/>
      <c r="P331" s="14"/>
      <c r="Q331" s="14"/>
      <c r="R331" s="14"/>
      <c r="S331" s="16" t="n">
        <f aca="false">SUM(S329:T330)</f>
        <v>0.615370259259259</v>
      </c>
      <c r="T331" s="16"/>
    </row>
    <row r="332" customFormat="false" ht="15.75" hidden="false" customHeight="true" outlineLevel="0" collapsed="false">
      <c r="A332" s="155" t="s">
        <v>96</v>
      </c>
      <c r="B332" s="155"/>
      <c r="C332" s="57" t="n">
        <v>191.31</v>
      </c>
      <c r="D332" s="57"/>
      <c r="E332" s="102" t="n">
        <v>200</v>
      </c>
      <c r="F332" s="96" t="n">
        <f aca="false">C332/E332</f>
        <v>0.95655</v>
      </c>
      <c r="G332" s="60" t="n">
        <f aca="false">S733</f>
        <v>28.74</v>
      </c>
      <c r="H332" s="60"/>
      <c r="I332" s="61" t="n">
        <f aca="false">G332*C332</f>
        <v>5498.2494</v>
      </c>
      <c r="J332" s="61"/>
    </row>
    <row r="333" customFormat="false" ht="15" hidden="false" customHeight="true" outlineLevel="0" collapsed="false">
      <c r="A333" s="156" t="s">
        <v>103</v>
      </c>
      <c r="B333" s="156"/>
      <c r="C333" s="157" t="n">
        <f aca="false">SUM(C328:D332)</f>
        <v>191.31</v>
      </c>
      <c r="D333" s="157"/>
      <c r="E333" s="158"/>
      <c r="F333" s="131" t="n">
        <f aca="false">SUM(F328:F332)</f>
        <v>0.95655</v>
      </c>
      <c r="G333" s="13"/>
      <c r="H333" s="13"/>
      <c r="I333" s="159" t="n">
        <f aca="false">SUM(I328:J332)</f>
        <v>5498.2494</v>
      </c>
      <c r="J333" s="159"/>
      <c r="K333" s="4" t="s">
        <v>82</v>
      </c>
      <c r="L333" s="4"/>
      <c r="M333" s="4" t="s">
        <v>4</v>
      </c>
      <c r="N333" s="4"/>
      <c r="O333" s="4" t="s">
        <v>97</v>
      </c>
      <c r="P333" s="4"/>
      <c r="Q333" s="4" t="s">
        <v>80</v>
      </c>
      <c r="R333" s="4"/>
      <c r="S333" s="4" t="s">
        <v>98</v>
      </c>
      <c r="T333" s="4"/>
    </row>
    <row r="334" customFormat="false" ht="15.75" hidden="false" customHeight="true" outlineLevel="0" collapsed="false">
      <c r="A334" s="160" t="s">
        <v>11</v>
      </c>
      <c r="B334" s="160"/>
      <c r="C334" s="160"/>
      <c r="D334" s="160"/>
      <c r="E334" s="160"/>
      <c r="F334" s="160"/>
      <c r="G334" s="160"/>
      <c r="H334" s="160"/>
      <c r="I334" s="17" t="n">
        <f aca="false">I333*12</f>
        <v>65978.9928</v>
      </c>
      <c r="J334" s="17"/>
      <c r="K334" s="69" t="str">
        <f aca="false">A126</f>
        <v>Pátio e Área Verde</v>
      </c>
      <c r="L334" s="69"/>
      <c r="M334" s="70" t="s">
        <v>87</v>
      </c>
      <c r="N334" s="70"/>
      <c r="O334" s="86" t="n">
        <f aca="false">1/(30*E126)</f>
        <v>1.23456790123457E-005</v>
      </c>
      <c r="P334" s="86"/>
      <c r="Q334" s="71" t="n">
        <f aca="false">$N$321</f>
        <v>8764.87</v>
      </c>
      <c r="R334" s="71"/>
      <c r="S334" s="61" t="n">
        <f aca="false">Q334*O334</f>
        <v>0.108208271604938</v>
      </c>
      <c r="T334" s="61"/>
    </row>
    <row r="335" customFormat="false" ht="15.75" hidden="false" customHeight="true" outlineLevel="0" collapsed="false">
      <c r="A335" s="161"/>
      <c r="B335" s="161"/>
      <c r="C335" s="162"/>
      <c r="D335" s="162"/>
      <c r="E335" s="163"/>
      <c r="F335" s="164"/>
      <c r="G335" s="165"/>
      <c r="H335" s="165"/>
      <c r="I335" s="166"/>
      <c r="J335" s="166"/>
      <c r="K335" s="69"/>
      <c r="L335" s="69"/>
      <c r="M335" s="72" t="s">
        <v>101</v>
      </c>
      <c r="N335" s="72"/>
      <c r="O335" s="87" t="n">
        <f aca="false">1/E126</f>
        <v>0.00037037037037037</v>
      </c>
      <c r="P335" s="87"/>
      <c r="Q335" s="73" t="n">
        <f aca="false">$N$322</f>
        <v>5246.17</v>
      </c>
      <c r="R335" s="73"/>
      <c r="S335" s="74" t="n">
        <f aca="false">Q335*O335</f>
        <v>1.94302592592592</v>
      </c>
      <c r="T335" s="74"/>
    </row>
    <row r="336" customFormat="false" ht="15.75" hidden="false" customHeight="true" outlineLevel="0" collapsed="false">
      <c r="A336" s="161"/>
      <c r="B336" s="161"/>
      <c r="C336" s="162"/>
      <c r="D336" s="162"/>
      <c r="E336" s="163"/>
      <c r="F336" s="164"/>
      <c r="G336" s="165"/>
      <c r="H336" s="165"/>
      <c r="I336" s="166"/>
      <c r="J336" s="166"/>
      <c r="K336" s="14" t="s">
        <v>103</v>
      </c>
      <c r="L336" s="14"/>
      <c r="M336" s="14"/>
      <c r="N336" s="14"/>
      <c r="O336" s="14"/>
      <c r="P336" s="14"/>
      <c r="Q336" s="14"/>
      <c r="R336" s="14"/>
      <c r="S336" s="16" t="n">
        <f aca="false">SUM(S334:T335)</f>
        <v>2.05123419753086</v>
      </c>
      <c r="T336" s="16"/>
    </row>
    <row r="337" customFormat="false" ht="15.75" hidden="false" customHeight="true" outlineLevel="0" collapsed="false">
      <c r="A337" s="167"/>
      <c r="B337" s="167"/>
      <c r="C337" s="168"/>
      <c r="D337" s="168"/>
      <c r="E337" s="169"/>
      <c r="F337" s="170"/>
      <c r="G337" s="171"/>
      <c r="H337" s="171"/>
      <c r="I337" s="172"/>
      <c r="J337" s="172"/>
    </row>
    <row r="338" customFormat="false" ht="15.75" hidden="false" customHeight="true" outlineLevel="0" collapsed="false">
      <c r="A338" s="167"/>
      <c r="B338" s="167"/>
      <c r="C338" s="167"/>
      <c r="D338" s="167"/>
      <c r="E338" s="167"/>
      <c r="F338" s="167"/>
      <c r="G338" s="167"/>
      <c r="H338" s="167"/>
      <c r="I338" s="172"/>
      <c r="J338" s="172"/>
      <c r="K338" s="4" t="s">
        <v>82</v>
      </c>
      <c r="L338" s="4"/>
      <c r="M338" s="4" t="s">
        <v>4</v>
      </c>
      <c r="N338" s="4"/>
      <c r="O338" s="4" t="s">
        <v>97</v>
      </c>
      <c r="P338" s="4"/>
      <c r="Q338" s="4" t="s">
        <v>80</v>
      </c>
      <c r="R338" s="4"/>
      <c r="S338" s="4" t="s">
        <v>98</v>
      </c>
      <c r="T338" s="4"/>
    </row>
    <row r="339" customFormat="false" ht="15" hidden="false" customHeight="true" outlineLevel="0" collapsed="false">
      <c r="E339" s="43"/>
      <c r="F339" s="43"/>
      <c r="K339" s="69" t="str">
        <f aca="false">A127</f>
        <v>Coleta de Detritos</v>
      </c>
      <c r="L339" s="69"/>
      <c r="M339" s="70" t="s">
        <v>87</v>
      </c>
      <c r="N339" s="70"/>
      <c r="O339" s="86" t="n">
        <f aca="false">1/(30*E127)</f>
        <v>3.33333333333333E-007</v>
      </c>
      <c r="P339" s="86"/>
      <c r="Q339" s="71" t="n">
        <f aca="false">$N$321</f>
        <v>8764.87</v>
      </c>
      <c r="R339" s="71"/>
      <c r="S339" s="61" t="n">
        <f aca="false">Q339*O339</f>
        <v>0.00292162333333333</v>
      </c>
      <c r="T339" s="61"/>
    </row>
    <row r="340" customFormat="false" ht="15" hidden="false" customHeight="true" outlineLevel="0" collapsed="false">
      <c r="E340" s="43"/>
      <c r="F340" s="43"/>
      <c r="K340" s="69"/>
      <c r="L340" s="69"/>
      <c r="M340" s="72" t="s">
        <v>101</v>
      </c>
      <c r="N340" s="72"/>
      <c r="O340" s="87" t="n">
        <f aca="false">1/E127</f>
        <v>1E-005</v>
      </c>
      <c r="P340" s="87"/>
      <c r="Q340" s="73" t="n">
        <f aca="false">$N$322</f>
        <v>5246.17</v>
      </c>
      <c r="R340" s="73"/>
      <c r="S340" s="74" t="n">
        <f aca="false">Q340*O340</f>
        <v>0.0524617</v>
      </c>
      <c r="T340" s="74"/>
    </row>
    <row r="341" customFormat="false" ht="15" hidden="false" customHeight="true" outlineLevel="0" collapsed="false">
      <c r="E341" s="43"/>
      <c r="F341" s="43"/>
      <c r="K341" s="14" t="s">
        <v>103</v>
      </c>
      <c r="L341" s="14"/>
      <c r="M341" s="14"/>
      <c r="N341" s="14"/>
      <c r="O341" s="14"/>
      <c r="P341" s="14"/>
      <c r="Q341" s="14"/>
      <c r="R341" s="14"/>
      <c r="S341" s="16" t="n">
        <f aca="false">SUM(S339:T340)</f>
        <v>0.0553833233333333</v>
      </c>
      <c r="T341" s="16"/>
    </row>
    <row r="342" customFormat="false" ht="14.25" hidden="false" customHeight="true" outlineLevel="0" collapsed="false">
      <c r="E342" s="43"/>
      <c r="F342" s="43"/>
    </row>
    <row r="343" customFormat="false" ht="15" hidden="false" customHeight="true" outlineLevel="0" collapsed="false">
      <c r="E343" s="43"/>
      <c r="F343" s="43"/>
      <c r="K343" s="4" t="s">
        <v>82</v>
      </c>
      <c r="L343" s="4"/>
      <c r="M343" s="4" t="s">
        <v>4</v>
      </c>
      <c r="N343" s="4"/>
      <c r="O343" s="4" t="s">
        <v>97</v>
      </c>
      <c r="P343" s="4"/>
      <c r="Q343" s="4" t="s">
        <v>80</v>
      </c>
      <c r="R343" s="4"/>
      <c r="S343" s="4" t="s">
        <v>98</v>
      </c>
      <c r="T343" s="4"/>
    </row>
    <row r="344" customFormat="false" ht="15" hidden="false" customHeight="true" outlineLevel="0" collapsed="false">
      <c r="E344" s="43"/>
      <c r="F344" s="43"/>
      <c r="K344" s="69" t="str">
        <f aca="false">A128</f>
        <v>Piso Frio</v>
      </c>
      <c r="L344" s="69"/>
      <c r="M344" s="70" t="s">
        <v>87</v>
      </c>
      <c r="N344" s="70"/>
      <c r="O344" s="86" t="n">
        <f aca="false">1/(30*E128)</f>
        <v>3.33333333333333E-005</v>
      </c>
      <c r="P344" s="86"/>
      <c r="Q344" s="71" t="n">
        <f aca="false">$N$321</f>
        <v>8764.87</v>
      </c>
      <c r="R344" s="71"/>
      <c r="S344" s="61" t="n">
        <f aca="false">Q344*O344</f>
        <v>0.292162333333333</v>
      </c>
      <c r="T344" s="61"/>
    </row>
    <row r="345" customFormat="false" ht="15" hidden="false" customHeight="true" outlineLevel="0" collapsed="false">
      <c r="E345" s="43"/>
      <c r="F345" s="43"/>
      <c r="K345" s="69"/>
      <c r="L345" s="69"/>
      <c r="M345" s="72" t="s">
        <v>101</v>
      </c>
      <c r="N345" s="72"/>
      <c r="O345" s="87" t="n">
        <f aca="false">1/E128</f>
        <v>0.001</v>
      </c>
      <c r="P345" s="87"/>
      <c r="Q345" s="73" t="n">
        <f aca="false">$N$322</f>
        <v>5246.17</v>
      </c>
      <c r="R345" s="73"/>
      <c r="S345" s="74" t="n">
        <f aca="false">Q345*O345</f>
        <v>5.24617</v>
      </c>
      <c r="T345" s="74"/>
    </row>
    <row r="346" customFormat="false" ht="15" hidden="false" customHeight="true" outlineLevel="0" collapsed="false">
      <c r="E346" s="43"/>
      <c r="F346" s="43"/>
      <c r="K346" s="14" t="s">
        <v>103</v>
      </c>
      <c r="L346" s="14"/>
      <c r="M346" s="14"/>
      <c r="N346" s="14"/>
      <c r="O346" s="14"/>
      <c r="P346" s="14"/>
      <c r="Q346" s="14"/>
      <c r="R346" s="14"/>
      <c r="S346" s="16" t="n">
        <f aca="false">SUM(S344:T345)</f>
        <v>5.53833233333333</v>
      </c>
      <c r="T346" s="16"/>
    </row>
    <row r="347" customFormat="false" ht="14.25" hidden="false" customHeight="true" outlineLevel="0" collapsed="false">
      <c r="E347" s="43"/>
      <c r="F347" s="43"/>
    </row>
    <row r="348" customFormat="false" ht="15" hidden="false" customHeight="true" outlineLevel="0" collapsed="false">
      <c r="E348" s="43"/>
      <c r="F348" s="43"/>
      <c r="K348" s="48" t="s">
        <v>155</v>
      </c>
      <c r="L348" s="48"/>
      <c r="M348" s="48"/>
      <c r="N348" s="48"/>
      <c r="O348" s="48"/>
      <c r="P348" s="48"/>
      <c r="Q348" s="48"/>
      <c r="R348" s="48"/>
      <c r="S348" s="48"/>
      <c r="T348" s="48"/>
    </row>
    <row r="349" customFormat="false" ht="15" hidden="false" customHeight="true" outlineLevel="0" collapsed="false">
      <c r="E349" s="43"/>
      <c r="F349" s="43"/>
      <c r="K349" s="49" t="s">
        <v>4</v>
      </c>
      <c r="L349" s="49"/>
      <c r="M349" s="49"/>
      <c r="N349" s="49" t="s">
        <v>80</v>
      </c>
      <c r="O349" s="49"/>
      <c r="P349" s="50" t="s">
        <v>81</v>
      </c>
      <c r="Q349" s="50"/>
      <c r="R349" s="50"/>
      <c r="S349" s="50"/>
    </row>
    <row r="350" customFormat="false" ht="15" hidden="false" customHeight="true" outlineLevel="0" collapsed="false">
      <c r="E350" s="43"/>
      <c r="F350" s="43"/>
      <c r="K350" s="11" t="s">
        <v>87</v>
      </c>
      <c r="L350" s="11"/>
      <c r="M350" s="11"/>
      <c r="N350" s="53" t="n">
        <f aca="false">'#9_Encarregado_Limpeza'!$I$142</f>
        <v>8764.87</v>
      </c>
      <c r="O350" s="53"/>
      <c r="P350" s="54" t="s">
        <v>88</v>
      </c>
      <c r="Q350" s="54"/>
      <c r="R350" s="54"/>
      <c r="S350" s="54"/>
    </row>
    <row r="351" customFormat="false" ht="15" hidden="false" customHeight="true" outlineLevel="0" collapsed="false">
      <c r="E351" s="43"/>
      <c r="F351" s="43"/>
      <c r="K351" s="11" t="s">
        <v>89</v>
      </c>
      <c r="L351" s="11"/>
      <c r="M351" s="11"/>
      <c r="N351" s="62" t="n">
        <f aca="false">'#16_Serv_Catalao'!I142</f>
        <v>5280.48</v>
      </c>
      <c r="O351" s="62"/>
      <c r="P351" s="54" t="s">
        <v>156</v>
      </c>
      <c r="Q351" s="54"/>
      <c r="R351" s="54"/>
      <c r="S351" s="54"/>
    </row>
    <row r="352" customFormat="false" ht="15" hidden="false" customHeight="true" outlineLevel="0" collapsed="false">
      <c r="E352" s="43"/>
      <c r="F352" s="43"/>
      <c r="K352" s="4" t="s">
        <v>82</v>
      </c>
      <c r="L352" s="4"/>
      <c r="M352" s="4" t="s">
        <v>4</v>
      </c>
      <c r="N352" s="4"/>
      <c r="O352" s="4" t="s">
        <v>97</v>
      </c>
      <c r="P352" s="4"/>
      <c r="Q352" s="4" t="s">
        <v>80</v>
      </c>
      <c r="R352" s="4"/>
      <c r="S352" s="4" t="s">
        <v>98</v>
      </c>
      <c r="T352" s="4"/>
    </row>
    <row r="353" customFormat="false" ht="15" hidden="false" customHeight="true" outlineLevel="0" collapsed="false">
      <c r="E353" s="43"/>
      <c r="F353" s="43"/>
      <c r="K353" s="173" t="str">
        <f aca="false">A135</f>
        <v>Piso Pavimentado</v>
      </c>
      <c r="L353" s="173"/>
      <c r="M353" s="174" t="s">
        <v>87</v>
      </c>
      <c r="N353" s="174"/>
      <c r="O353" s="175" t="n">
        <f aca="false">1/(30*E135)</f>
        <v>1.85185185185185E-005</v>
      </c>
      <c r="P353" s="175"/>
      <c r="Q353" s="176" t="n">
        <f aca="false">$N$350</f>
        <v>8764.87</v>
      </c>
      <c r="R353" s="176"/>
      <c r="S353" s="177" t="n">
        <f aca="false">Q353*O353</f>
        <v>0.162312407407407</v>
      </c>
      <c r="T353" s="177"/>
    </row>
    <row r="354" customFormat="false" ht="15" hidden="false" customHeight="true" outlineLevel="0" collapsed="false">
      <c r="E354" s="43"/>
      <c r="F354" s="43"/>
      <c r="K354" s="173"/>
      <c r="L354" s="173"/>
      <c r="M354" s="178" t="s">
        <v>101</v>
      </c>
      <c r="N354" s="178"/>
      <c r="O354" s="179" t="n">
        <f aca="false">1/E135</f>
        <v>0.000555555555555556</v>
      </c>
      <c r="P354" s="179"/>
      <c r="Q354" s="180" t="n">
        <f aca="false">$N$351</f>
        <v>5280.48</v>
      </c>
      <c r="R354" s="180"/>
      <c r="S354" s="181" t="n">
        <f aca="false">Q354*O354</f>
        <v>2.9336</v>
      </c>
      <c r="T354" s="181"/>
    </row>
    <row r="355" customFormat="false" ht="15" hidden="false" customHeight="true" outlineLevel="0" collapsed="false">
      <c r="E355" s="43"/>
      <c r="F355" s="43"/>
      <c r="K355" s="14" t="s">
        <v>103</v>
      </c>
      <c r="L355" s="14"/>
      <c r="M355" s="14"/>
      <c r="N355" s="14"/>
      <c r="O355" s="14"/>
      <c r="P355" s="14"/>
      <c r="Q355" s="14"/>
      <c r="R355" s="14"/>
      <c r="S355" s="16" t="n">
        <f aca="false">SUM(S353:T354)</f>
        <v>3.09591240740741</v>
      </c>
      <c r="T355" s="16"/>
    </row>
    <row r="356" customFormat="false" ht="14.25" hidden="false" customHeight="true" outlineLevel="0" collapsed="false">
      <c r="E356" s="43"/>
      <c r="F356" s="43"/>
    </row>
    <row r="357" customFormat="false" ht="15" hidden="false" customHeight="true" outlineLevel="0" collapsed="false">
      <c r="E357" s="43"/>
      <c r="F357" s="43"/>
      <c r="K357" s="4" t="s">
        <v>82</v>
      </c>
      <c r="L357" s="4"/>
      <c r="M357" s="4" t="s">
        <v>4</v>
      </c>
      <c r="N357" s="4"/>
      <c r="O357" s="4" t="s">
        <v>97</v>
      </c>
      <c r="P357" s="4"/>
      <c r="Q357" s="4" t="s">
        <v>80</v>
      </c>
      <c r="R357" s="4"/>
      <c r="S357" s="4" t="s">
        <v>98</v>
      </c>
      <c r="T357" s="4"/>
    </row>
    <row r="358" customFormat="false" ht="15" hidden="false" customHeight="true" outlineLevel="0" collapsed="false">
      <c r="E358" s="43"/>
      <c r="F358" s="43"/>
      <c r="K358" s="173" t="str">
        <f aca="false">A136</f>
        <v>Varrição de Passeio</v>
      </c>
      <c r="L358" s="173"/>
      <c r="M358" s="174" t="s">
        <v>87</v>
      </c>
      <c r="N358" s="174"/>
      <c r="O358" s="175" t="n">
        <f aca="false">1/(30*E136)</f>
        <v>5.55555555555556E-006</v>
      </c>
      <c r="P358" s="175"/>
      <c r="Q358" s="176" t="n">
        <f aca="false">$N$350</f>
        <v>8764.87</v>
      </c>
      <c r="R358" s="176"/>
      <c r="S358" s="177" t="n">
        <f aca="false">Q358*O358</f>
        <v>0.0486937222222223</v>
      </c>
      <c r="T358" s="177"/>
    </row>
    <row r="359" customFormat="false" ht="15" hidden="false" customHeight="true" outlineLevel="0" collapsed="false">
      <c r="E359" s="43"/>
      <c r="F359" s="43"/>
      <c r="K359" s="173"/>
      <c r="L359" s="173"/>
      <c r="M359" s="178" t="s">
        <v>101</v>
      </c>
      <c r="N359" s="178"/>
      <c r="O359" s="179" t="n">
        <f aca="false">1/E136</f>
        <v>0.000166666666666667</v>
      </c>
      <c r="P359" s="179"/>
      <c r="Q359" s="180" t="n">
        <f aca="false">$N$351</f>
        <v>5280.48</v>
      </c>
      <c r="R359" s="180"/>
      <c r="S359" s="181" t="n">
        <f aca="false">Q359*O359</f>
        <v>0.880080000000002</v>
      </c>
      <c r="T359" s="181"/>
    </row>
    <row r="360" customFormat="false" ht="15" hidden="false" customHeight="true" outlineLevel="0" collapsed="false">
      <c r="E360" s="43"/>
      <c r="F360" s="43"/>
      <c r="K360" s="14" t="s">
        <v>103</v>
      </c>
      <c r="L360" s="14"/>
      <c r="M360" s="14"/>
      <c r="N360" s="14"/>
      <c r="O360" s="14"/>
      <c r="P360" s="14"/>
      <c r="Q360" s="14"/>
      <c r="R360" s="14"/>
      <c r="S360" s="16" t="n">
        <f aca="false">SUM(S358:T359)</f>
        <v>0.928773722222224</v>
      </c>
      <c r="T360" s="16"/>
    </row>
    <row r="361" customFormat="false" ht="14.25" hidden="false" customHeight="true" outlineLevel="0" collapsed="false">
      <c r="E361" s="43"/>
      <c r="F361" s="43"/>
    </row>
    <row r="362" customFormat="false" ht="14.25" hidden="false" customHeight="true" outlineLevel="0" collapsed="false">
      <c r="E362" s="43"/>
      <c r="F362" s="43"/>
    </row>
    <row r="363" customFormat="false" ht="14.25" hidden="false" customHeight="true" outlineLevel="0" collapsed="false">
      <c r="E363" s="43"/>
      <c r="F363" s="43"/>
    </row>
    <row r="364" customFormat="false" ht="15" hidden="false" customHeight="true" outlineLevel="0" collapsed="false">
      <c r="E364" s="43"/>
      <c r="F364" s="43"/>
      <c r="K364" s="4" t="s">
        <v>82</v>
      </c>
      <c r="L364" s="4"/>
      <c r="M364" s="4" t="s">
        <v>4</v>
      </c>
      <c r="N364" s="4"/>
      <c r="O364" s="4" t="s">
        <v>97</v>
      </c>
      <c r="P364" s="4"/>
      <c r="Q364" s="4" t="s">
        <v>80</v>
      </c>
      <c r="R364" s="4"/>
      <c r="S364" s="4" t="s">
        <v>98</v>
      </c>
      <c r="T364" s="4"/>
    </row>
    <row r="365" customFormat="false" ht="15" hidden="false" customHeight="true" outlineLevel="0" collapsed="false">
      <c r="E365" s="43"/>
      <c r="F365" s="43"/>
      <c r="K365" s="173" t="str">
        <f aca="false">A137</f>
        <v>Pátio e Área Verde</v>
      </c>
      <c r="L365" s="173"/>
      <c r="M365" s="174" t="s">
        <v>87</v>
      </c>
      <c r="N365" s="174"/>
      <c r="O365" s="175" t="n">
        <f aca="false">1/(30*E137)</f>
        <v>1.85185185185185E-005</v>
      </c>
      <c r="P365" s="175"/>
      <c r="Q365" s="176" t="n">
        <f aca="false">$N$350</f>
        <v>8764.87</v>
      </c>
      <c r="R365" s="176"/>
      <c r="S365" s="177" t="n">
        <f aca="false">Q365*O365</f>
        <v>0.162312407407407</v>
      </c>
      <c r="T365" s="177"/>
    </row>
    <row r="366" customFormat="false" ht="15" hidden="false" customHeight="true" outlineLevel="0" collapsed="false">
      <c r="E366" s="43"/>
      <c r="F366" s="43"/>
      <c r="K366" s="173"/>
      <c r="L366" s="173"/>
      <c r="M366" s="178" t="s">
        <v>101</v>
      </c>
      <c r="N366" s="178"/>
      <c r="O366" s="179" t="n">
        <f aca="false">1/E137</f>
        <v>0.000555555555555556</v>
      </c>
      <c r="P366" s="179"/>
      <c r="Q366" s="180" t="n">
        <f aca="false">$N$351</f>
        <v>5280.48</v>
      </c>
      <c r="R366" s="180"/>
      <c r="S366" s="181" t="n">
        <f aca="false">Q366*O366</f>
        <v>2.9336</v>
      </c>
      <c r="T366" s="181"/>
    </row>
    <row r="367" customFormat="false" ht="15" hidden="false" customHeight="true" outlineLevel="0" collapsed="false">
      <c r="E367" s="43"/>
      <c r="F367" s="43"/>
      <c r="K367" s="14" t="s">
        <v>103</v>
      </c>
      <c r="L367" s="14"/>
      <c r="M367" s="14"/>
      <c r="N367" s="14"/>
      <c r="O367" s="14"/>
      <c r="P367" s="14"/>
      <c r="Q367" s="14"/>
      <c r="R367" s="14"/>
      <c r="S367" s="16" t="n">
        <f aca="false">SUM(S365:T366)</f>
        <v>3.09591240740741</v>
      </c>
      <c r="T367" s="16"/>
    </row>
    <row r="368" customFormat="false" ht="14.25" hidden="false" customHeight="true" outlineLevel="0" collapsed="false">
      <c r="E368" s="43"/>
      <c r="F368" s="43"/>
    </row>
    <row r="369" customFormat="false" ht="15" hidden="false" customHeight="true" outlineLevel="0" collapsed="false">
      <c r="E369" s="43"/>
      <c r="F369" s="43"/>
      <c r="K369" s="4" t="s">
        <v>82</v>
      </c>
      <c r="L369" s="4"/>
      <c r="M369" s="4" t="s">
        <v>4</v>
      </c>
      <c r="N369" s="4"/>
      <c r="O369" s="4" t="s">
        <v>97</v>
      </c>
      <c r="P369" s="4"/>
      <c r="Q369" s="4" t="s">
        <v>80</v>
      </c>
      <c r="R369" s="4"/>
      <c r="S369" s="4" t="s">
        <v>98</v>
      </c>
      <c r="T369" s="4"/>
    </row>
    <row r="370" customFormat="false" ht="15" hidden="false" customHeight="true" outlineLevel="0" collapsed="false">
      <c r="E370" s="43"/>
      <c r="F370" s="43"/>
      <c r="K370" s="173" t="str">
        <f aca="false">A138</f>
        <v>Coleta de Detritos</v>
      </c>
      <c r="L370" s="173"/>
      <c r="M370" s="174" t="s">
        <v>87</v>
      </c>
      <c r="N370" s="174"/>
      <c r="O370" s="175" t="n">
        <f aca="false">1/(30*E138)</f>
        <v>3.33333333333333E-007</v>
      </c>
      <c r="P370" s="175"/>
      <c r="Q370" s="176" t="n">
        <f aca="false">$N$350</f>
        <v>8764.87</v>
      </c>
      <c r="R370" s="176"/>
      <c r="S370" s="177" t="n">
        <f aca="false">Q370*O370</f>
        <v>0.00292162333333333</v>
      </c>
      <c r="T370" s="177"/>
    </row>
    <row r="371" customFormat="false" ht="15" hidden="false" customHeight="true" outlineLevel="0" collapsed="false">
      <c r="E371" s="43"/>
      <c r="F371" s="43"/>
      <c r="K371" s="173"/>
      <c r="L371" s="173"/>
      <c r="M371" s="178" t="s">
        <v>101</v>
      </c>
      <c r="N371" s="178"/>
      <c r="O371" s="179" t="n">
        <f aca="false">1/E138</f>
        <v>1E-005</v>
      </c>
      <c r="P371" s="179"/>
      <c r="Q371" s="180" t="n">
        <f aca="false">$N$351</f>
        <v>5280.48</v>
      </c>
      <c r="R371" s="180"/>
      <c r="S371" s="181" t="n">
        <f aca="false">Q371*O371</f>
        <v>0.0528048</v>
      </c>
      <c r="T371" s="181"/>
    </row>
    <row r="372" customFormat="false" ht="15" hidden="false" customHeight="true" outlineLevel="0" collapsed="false">
      <c r="E372" s="43"/>
      <c r="F372" s="43"/>
      <c r="K372" s="14" t="s">
        <v>103</v>
      </c>
      <c r="L372" s="14"/>
      <c r="M372" s="14"/>
      <c r="N372" s="14"/>
      <c r="O372" s="14"/>
      <c r="P372" s="14"/>
      <c r="Q372" s="14"/>
      <c r="R372" s="14"/>
      <c r="S372" s="16" t="n">
        <f aca="false">SUM(S370:T371)</f>
        <v>0.0557264233333333</v>
      </c>
      <c r="T372" s="16"/>
    </row>
    <row r="373" customFormat="false" ht="14.25" hidden="false" customHeight="true" outlineLevel="0" collapsed="false">
      <c r="E373" s="43"/>
      <c r="F373" s="43"/>
    </row>
    <row r="374" customFormat="false" ht="15" hidden="false" customHeight="true" outlineLevel="0" collapsed="false">
      <c r="E374" s="43"/>
      <c r="F374" s="43"/>
      <c r="K374" s="4" t="s">
        <v>82</v>
      </c>
      <c r="L374" s="4"/>
      <c r="M374" s="4" t="s">
        <v>4</v>
      </c>
      <c r="N374" s="4"/>
      <c r="O374" s="4" t="s">
        <v>97</v>
      </c>
      <c r="P374" s="4"/>
      <c r="Q374" s="4" t="s">
        <v>80</v>
      </c>
      <c r="R374" s="4"/>
      <c r="S374" s="4" t="s">
        <v>98</v>
      </c>
      <c r="T374" s="4"/>
    </row>
    <row r="375" customFormat="false" ht="15" hidden="false" customHeight="true" outlineLevel="0" collapsed="false">
      <c r="E375" s="43"/>
      <c r="F375" s="43"/>
      <c r="K375" s="173" t="str">
        <f aca="false">A139</f>
        <v>Piso Frio</v>
      </c>
      <c r="L375" s="173"/>
      <c r="M375" s="174" t="s">
        <v>87</v>
      </c>
      <c r="N375" s="174"/>
      <c r="O375" s="175" t="n">
        <f aca="false">1/(30*E139)</f>
        <v>4.16666666666667E-005</v>
      </c>
      <c r="P375" s="175"/>
      <c r="Q375" s="176" t="n">
        <f aca="false">$N$350</f>
        <v>8764.87</v>
      </c>
      <c r="R375" s="176"/>
      <c r="S375" s="177" t="n">
        <f aca="false">Q375*O375</f>
        <v>0.365202916666667</v>
      </c>
      <c r="T375" s="177"/>
    </row>
    <row r="376" customFormat="false" ht="15" hidden="false" customHeight="true" outlineLevel="0" collapsed="false">
      <c r="E376" s="43"/>
      <c r="F376" s="43"/>
      <c r="K376" s="173"/>
      <c r="L376" s="173"/>
      <c r="M376" s="178" t="s">
        <v>101</v>
      </c>
      <c r="N376" s="178"/>
      <c r="O376" s="179" t="n">
        <f aca="false">1/E139</f>
        <v>0.00125</v>
      </c>
      <c r="P376" s="179"/>
      <c r="Q376" s="180" t="n">
        <f aca="false">$N$351</f>
        <v>5280.48</v>
      </c>
      <c r="R376" s="180"/>
      <c r="S376" s="181" t="n">
        <f aca="false">Q376*O376</f>
        <v>6.6006</v>
      </c>
      <c r="T376" s="181"/>
    </row>
    <row r="377" customFormat="false" ht="15" hidden="false" customHeight="true" outlineLevel="0" collapsed="false">
      <c r="E377" s="47"/>
      <c r="F377" s="43"/>
      <c r="K377" s="14" t="s">
        <v>103</v>
      </c>
      <c r="L377" s="14"/>
      <c r="M377" s="14"/>
      <c r="N377" s="14"/>
      <c r="O377" s="14"/>
      <c r="P377" s="14"/>
      <c r="Q377" s="14"/>
      <c r="R377" s="14"/>
      <c r="S377" s="16" t="n">
        <f aca="false">SUM(S375:T376)</f>
        <v>6.96580291666667</v>
      </c>
      <c r="T377" s="16"/>
    </row>
    <row r="378" customFormat="false" ht="14.25" hidden="false" customHeight="true" outlineLevel="0" collapsed="false">
      <c r="E378" s="47"/>
      <c r="F378" s="182"/>
    </row>
    <row r="379" customFormat="false" ht="15" hidden="false" customHeight="true" outlineLevel="0" collapsed="false">
      <c r="E379" s="43"/>
      <c r="F379" s="43"/>
      <c r="K379" s="48" t="s">
        <v>157</v>
      </c>
      <c r="L379" s="48"/>
      <c r="M379" s="48"/>
      <c r="N379" s="48"/>
      <c r="O379" s="48"/>
      <c r="P379" s="48"/>
      <c r="Q379" s="48"/>
      <c r="R379" s="48"/>
      <c r="S379" s="48"/>
      <c r="T379" s="48"/>
    </row>
    <row r="380" customFormat="false" ht="15" hidden="false" customHeight="true" outlineLevel="0" collapsed="false">
      <c r="E380" s="43"/>
      <c r="F380" s="43"/>
      <c r="K380" s="49" t="s">
        <v>4</v>
      </c>
      <c r="L380" s="49"/>
      <c r="M380" s="49"/>
      <c r="N380" s="49" t="s">
        <v>80</v>
      </c>
      <c r="O380" s="49"/>
      <c r="P380" s="50" t="s">
        <v>81</v>
      </c>
      <c r="Q380" s="50"/>
      <c r="R380" s="50"/>
      <c r="S380" s="50"/>
    </row>
    <row r="381" customFormat="false" ht="15" hidden="false" customHeight="true" outlineLevel="0" collapsed="false">
      <c r="E381" s="43"/>
      <c r="F381" s="43"/>
      <c r="K381" s="11" t="s">
        <v>87</v>
      </c>
      <c r="L381" s="11"/>
      <c r="M381" s="11"/>
      <c r="N381" s="53" t="n">
        <f aca="false">'#9_Encarregado_Limpeza'!$I$142</f>
        <v>8764.87</v>
      </c>
      <c r="O381" s="53"/>
      <c r="P381" s="54" t="s">
        <v>88</v>
      </c>
      <c r="Q381" s="54"/>
      <c r="R381" s="54"/>
      <c r="S381" s="54"/>
    </row>
    <row r="382" customFormat="false" ht="15" hidden="false" customHeight="true" outlineLevel="0" collapsed="false">
      <c r="E382" s="43"/>
      <c r="F382" s="43"/>
      <c r="K382" s="11" t="s">
        <v>89</v>
      </c>
      <c r="L382" s="11"/>
      <c r="M382" s="11"/>
      <c r="N382" s="62" t="n">
        <f aca="false">'#18_Serv_Ceres'!I142</f>
        <v>5216.61</v>
      </c>
      <c r="O382" s="62"/>
      <c r="P382" s="54" t="s">
        <v>158</v>
      </c>
      <c r="Q382" s="54"/>
      <c r="R382" s="54"/>
      <c r="S382" s="54"/>
    </row>
    <row r="383" customFormat="false" ht="15" hidden="false" customHeight="true" outlineLevel="0" collapsed="false">
      <c r="E383" s="43"/>
      <c r="F383" s="43"/>
      <c r="K383" s="4" t="s">
        <v>82</v>
      </c>
      <c r="L383" s="4"/>
      <c r="M383" s="4" t="s">
        <v>4</v>
      </c>
      <c r="N383" s="4"/>
      <c r="O383" s="4" t="s">
        <v>97</v>
      </c>
      <c r="P383" s="4"/>
      <c r="Q383" s="4" t="s">
        <v>80</v>
      </c>
      <c r="R383" s="4"/>
      <c r="S383" s="4" t="s">
        <v>98</v>
      </c>
      <c r="T383" s="4"/>
    </row>
    <row r="384" customFormat="false" ht="15" hidden="false" customHeight="true" outlineLevel="0" collapsed="false">
      <c r="E384" s="43"/>
      <c r="F384" s="43"/>
      <c r="K384" s="173" t="str">
        <f aca="false">A147</f>
        <v>Piso Frio</v>
      </c>
      <c r="L384" s="173"/>
      <c r="M384" s="174" t="s">
        <v>87</v>
      </c>
      <c r="N384" s="174"/>
      <c r="O384" s="175" t="n">
        <f aca="false">1/(30*E147)</f>
        <v>4.91475359882832E-005</v>
      </c>
      <c r="P384" s="175"/>
      <c r="Q384" s="176" t="n">
        <f aca="false">$N$381</f>
        <v>8764.87</v>
      </c>
      <c r="R384" s="176"/>
      <c r="S384" s="177" t="n">
        <f aca="false">Q384*O384</f>
        <v>0.430771763757624</v>
      </c>
      <c r="T384" s="177"/>
    </row>
    <row r="385" customFormat="false" ht="15" hidden="false" customHeight="true" outlineLevel="0" collapsed="false">
      <c r="E385" s="43"/>
      <c r="F385" s="43"/>
      <c r="K385" s="173"/>
      <c r="L385" s="173"/>
      <c r="M385" s="178" t="s">
        <v>101</v>
      </c>
      <c r="N385" s="178"/>
      <c r="O385" s="179" t="n">
        <f aca="false">1/E147</f>
        <v>0.0014744260796485</v>
      </c>
      <c r="P385" s="179"/>
      <c r="Q385" s="180" t="n">
        <f aca="false">$N$382</f>
        <v>5216.61</v>
      </c>
      <c r="R385" s="180"/>
      <c r="S385" s="181" t="n">
        <f aca="false">Q385*O385</f>
        <v>7.69150583135516</v>
      </c>
      <c r="T385" s="181"/>
    </row>
    <row r="386" customFormat="false" ht="15" hidden="false" customHeight="true" outlineLevel="0" collapsed="false">
      <c r="E386" s="43"/>
      <c r="F386" s="43"/>
      <c r="K386" s="14" t="s">
        <v>103</v>
      </c>
      <c r="L386" s="14"/>
      <c r="M386" s="14"/>
      <c r="N386" s="14"/>
      <c r="O386" s="14"/>
      <c r="P386" s="14"/>
      <c r="Q386" s="14"/>
      <c r="R386" s="14"/>
      <c r="S386" s="16" t="n">
        <f aca="false">SUM(S384:T385)</f>
        <v>8.12227759511279</v>
      </c>
      <c r="T386" s="16"/>
    </row>
    <row r="387" customFormat="false" ht="15" hidden="false" customHeight="true" outlineLevel="0" collapsed="false">
      <c r="E387" s="43"/>
      <c r="F387" s="43"/>
    </row>
    <row r="388" customFormat="false" ht="15" hidden="false" customHeight="true" outlineLevel="0" collapsed="false">
      <c r="E388" s="43"/>
      <c r="F388" s="43"/>
      <c r="K388" s="48" t="s">
        <v>159</v>
      </c>
      <c r="L388" s="48"/>
      <c r="M388" s="48"/>
      <c r="N388" s="48"/>
      <c r="O388" s="48"/>
      <c r="P388" s="48"/>
      <c r="Q388" s="48"/>
      <c r="R388" s="48"/>
      <c r="S388" s="48"/>
      <c r="T388" s="48"/>
    </row>
    <row r="389" customFormat="false" ht="15" hidden="false" customHeight="true" outlineLevel="0" collapsed="false">
      <c r="E389" s="43"/>
      <c r="F389" s="43"/>
      <c r="K389" s="49" t="s">
        <v>4</v>
      </c>
      <c r="L389" s="49"/>
      <c r="M389" s="49"/>
      <c r="N389" s="49" t="s">
        <v>80</v>
      </c>
      <c r="O389" s="49"/>
      <c r="P389" s="50" t="s">
        <v>81</v>
      </c>
      <c r="Q389" s="50"/>
      <c r="R389" s="50"/>
      <c r="S389" s="50"/>
    </row>
    <row r="390" customFormat="false" ht="15" hidden="false" customHeight="true" outlineLevel="0" collapsed="false">
      <c r="E390" s="43"/>
      <c r="F390" s="43"/>
      <c r="K390" s="11" t="s">
        <v>87</v>
      </c>
      <c r="L390" s="11"/>
      <c r="M390" s="11"/>
      <c r="N390" s="53" t="n">
        <f aca="false">'#9_Encarregado_Limpeza'!$I$142</f>
        <v>8764.87</v>
      </c>
      <c r="O390" s="53"/>
      <c r="P390" s="54" t="s">
        <v>88</v>
      </c>
      <c r="Q390" s="54"/>
      <c r="R390" s="54"/>
      <c r="S390" s="54"/>
    </row>
    <row r="391" customFormat="false" ht="15" hidden="false" customHeight="true" outlineLevel="0" collapsed="false">
      <c r="E391" s="43"/>
      <c r="F391" s="43"/>
      <c r="K391" s="11" t="s">
        <v>89</v>
      </c>
      <c r="L391" s="11"/>
      <c r="M391" s="11"/>
      <c r="N391" s="62" t="n">
        <f aca="false">'#17_Serv_Formosa'!I142</f>
        <v>5388.14</v>
      </c>
      <c r="O391" s="62"/>
      <c r="P391" s="54" t="s">
        <v>160</v>
      </c>
      <c r="Q391" s="54"/>
      <c r="R391" s="54"/>
      <c r="S391" s="54"/>
    </row>
    <row r="392" customFormat="false" ht="15" hidden="false" customHeight="true" outlineLevel="0" collapsed="false">
      <c r="E392" s="43"/>
      <c r="F392" s="43"/>
      <c r="K392" s="4" t="s">
        <v>82</v>
      </c>
      <c r="L392" s="4"/>
      <c r="M392" s="4" t="s">
        <v>4</v>
      </c>
      <c r="N392" s="4"/>
      <c r="O392" s="4" t="s">
        <v>97</v>
      </c>
      <c r="P392" s="4"/>
      <c r="Q392" s="4" t="s">
        <v>80</v>
      </c>
      <c r="R392" s="4"/>
      <c r="S392" s="4" t="s">
        <v>98</v>
      </c>
      <c r="T392" s="4"/>
    </row>
    <row r="393" customFormat="false" ht="15" hidden="false" customHeight="true" outlineLevel="0" collapsed="false">
      <c r="E393" s="43"/>
      <c r="F393" s="43"/>
      <c r="K393" s="173" t="str">
        <f aca="false">A154</f>
        <v>Piso Frio</v>
      </c>
      <c r="L393" s="173"/>
      <c r="M393" s="174" t="s">
        <v>87</v>
      </c>
      <c r="N393" s="174"/>
      <c r="O393" s="175" t="n">
        <f aca="false">1/(30*E154)</f>
        <v>5.65652451820553E-005</v>
      </c>
      <c r="P393" s="175"/>
      <c r="Q393" s="176" t="n">
        <f aca="false">N390</f>
        <v>8764.87</v>
      </c>
      <c r="R393" s="176"/>
      <c r="S393" s="177" t="n">
        <f aca="false">Q393*O393</f>
        <v>0.495787020538841</v>
      </c>
      <c r="T393" s="177"/>
    </row>
    <row r="394" customFormat="false" ht="15" hidden="false" customHeight="true" outlineLevel="0" collapsed="false">
      <c r="E394" s="43"/>
      <c r="F394" s="43"/>
      <c r="K394" s="173"/>
      <c r="L394" s="173"/>
      <c r="M394" s="178" t="s">
        <v>101</v>
      </c>
      <c r="N394" s="178"/>
      <c r="O394" s="179" t="n">
        <f aca="false">1/E154</f>
        <v>0.00169695735546166</v>
      </c>
      <c r="P394" s="179"/>
      <c r="Q394" s="180" t="n">
        <f aca="false">N391</f>
        <v>5388.14</v>
      </c>
      <c r="R394" s="180"/>
      <c r="S394" s="181" t="n">
        <f aca="false">Q394*O394</f>
        <v>9.14344380525719</v>
      </c>
      <c r="T394" s="181"/>
    </row>
    <row r="395" customFormat="false" ht="15" hidden="false" customHeight="true" outlineLevel="0" collapsed="false">
      <c r="E395" s="43"/>
      <c r="F395" s="43"/>
      <c r="K395" s="14" t="s">
        <v>103</v>
      </c>
      <c r="L395" s="14"/>
      <c r="M395" s="14"/>
      <c r="N395" s="14"/>
      <c r="O395" s="14"/>
      <c r="P395" s="14"/>
      <c r="Q395" s="14"/>
      <c r="R395" s="14"/>
      <c r="S395" s="16" t="n">
        <f aca="false">ROUND(SUM(S393:T394),2)</f>
        <v>9.64</v>
      </c>
      <c r="T395" s="16"/>
    </row>
    <row r="396" customFormat="false" ht="14.25" hidden="false" customHeight="true" outlineLevel="0" collapsed="false">
      <c r="E396" s="43"/>
      <c r="F396" s="43"/>
    </row>
    <row r="397" customFormat="false" ht="15" hidden="false" customHeight="true" outlineLevel="0" collapsed="false">
      <c r="E397" s="43"/>
      <c r="F397" s="43"/>
      <c r="K397" s="48" t="s">
        <v>161</v>
      </c>
      <c r="L397" s="48"/>
      <c r="M397" s="48"/>
      <c r="N397" s="48"/>
      <c r="O397" s="48"/>
      <c r="P397" s="48"/>
      <c r="Q397" s="48"/>
      <c r="R397" s="48"/>
      <c r="S397" s="48"/>
      <c r="T397" s="48"/>
    </row>
    <row r="398" customFormat="false" ht="15" hidden="false" customHeight="true" outlineLevel="0" collapsed="false">
      <c r="E398" s="43"/>
      <c r="F398" s="43"/>
      <c r="K398" s="49" t="s">
        <v>4</v>
      </c>
      <c r="L398" s="49"/>
      <c r="M398" s="49"/>
      <c r="N398" s="49" t="s">
        <v>80</v>
      </c>
      <c r="O398" s="49"/>
      <c r="P398" s="50" t="s">
        <v>81</v>
      </c>
      <c r="Q398" s="50"/>
      <c r="R398" s="50"/>
      <c r="S398" s="50"/>
    </row>
    <row r="399" customFormat="false" ht="15" hidden="false" customHeight="true" outlineLevel="0" collapsed="false">
      <c r="E399" s="43"/>
      <c r="F399" s="43"/>
      <c r="K399" s="11" t="s">
        <v>87</v>
      </c>
      <c r="L399" s="11"/>
      <c r="M399" s="11"/>
      <c r="N399" s="53" t="n">
        <f aca="false">'#9_Encarregado_Limpeza'!$I$142</f>
        <v>8764.87</v>
      </c>
      <c r="O399" s="53"/>
      <c r="P399" s="54" t="s">
        <v>88</v>
      </c>
      <c r="Q399" s="54"/>
      <c r="R399" s="54"/>
      <c r="S399" s="54"/>
    </row>
    <row r="400" customFormat="false" ht="15" hidden="false" customHeight="true" outlineLevel="0" collapsed="false">
      <c r="E400" s="43"/>
      <c r="F400" s="43"/>
      <c r="K400" s="11" t="s">
        <v>89</v>
      </c>
      <c r="L400" s="11"/>
      <c r="M400" s="11"/>
      <c r="N400" s="62" t="n">
        <f aca="false">'#19_Serv_Goianesia'!I142</f>
        <v>5374.57</v>
      </c>
      <c r="O400" s="62"/>
      <c r="P400" s="54" t="s">
        <v>162</v>
      </c>
      <c r="Q400" s="54"/>
      <c r="R400" s="54"/>
      <c r="S400" s="54"/>
    </row>
    <row r="401" customFormat="false" ht="15" hidden="false" customHeight="true" outlineLevel="0" collapsed="false">
      <c r="E401" s="43"/>
      <c r="F401" s="43"/>
      <c r="K401" s="4" t="s">
        <v>82</v>
      </c>
      <c r="L401" s="4"/>
      <c r="M401" s="4" t="s">
        <v>4</v>
      </c>
      <c r="N401" s="4"/>
      <c r="O401" s="4" t="s">
        <v>97</v>
      </c>
      <c r="P401" s="4"/>
      <c r="Q401" s="4" t="s">
        <v>80</v>
      </c>
      <c r="R401" s="4"/>
      <c r="S401" s="4" t="s">
        <v>98</v>
      </c>
      <c r="T401" s="4"/>
    </row>
    <row r="402" customFormat="false" ht="15" hidden="false" customHeight="true" outlineLevel="0" collapsed="false">
      <c r="E402" s="43"/>
      <c r="F402" s="43"/>
      <c r="K402" s="173" t="str">
        <f aca="false">A165</f>
        <v>Piso Pavimentado</v>
      </c>
      <c r="L402" s="173"/>
      <c r="M402" s="174" t="s">
        <v>87</v>
      </c>
      <c r="N402" s="174"/>
      <c r="O402" s="175" t="n">
        <f aca="false">1/(30*E165)</f>
        <v>1.66666666666667E-005</v>
      </c>
      <c r="P402" s="175"/>
      <c r="Q402" s="176" t="n">
        <f aca="false">$N$399</f>
        <v>8764.87</v>
      </c>
      <c r="R402" s="176"/>
      <c r="S402" s="177" t="n">
        <f aca="false">Q402*O402</f>
        <v>0.146081166666667</v>
      </c>
      <c r="T402" s="177"/>
    </row>
    <row r="403" customFormat="false" ht="15" hidden="false" customHeight="true" outlineLevel="0" collapsed="false">
      <c r="E403" s="43"/>
      <c r="F403" s="43"/>
      <c r="K403" s="173"/>
      <c r="L403" s="173"/>
      <c r="M403" s="178" t="s">
        <v>101</v>
      </c>
      <c r="N403" s="178"/>
      <c r="O403" s="179" t="n">
        <f aca="false">1/E165</f>
        <v>0.0005</v>
      </c>
      <c r="P403" s="179"/>
      <c r="Q403" s="180" t="n">
        <f aca="false">$N$400</f>
        <v>5374.57</v>
      </c>
      <c r="R403" s="180"/>
      <c r="S403" s="181" t="n">
        <f aca="false">Q403*O403</f>
        <v>2.687285</v>
      </c>
      <c r="T403" s="181"/>
    </row>
    <row r="404" customFormat="false" ht="15" hidden="false" customHeight="true" outlineLevel="0" collapsed="false">
      <c r="E404" s="43"/>
      <c r="F404" s="43"/>
      <c r="K404" s="14" t="s">
        <v>103</v>
      </c>
      <c r="L404" s="14"/>
      <c r="M404" s="14"/>
      <c r="N404" s="14"/>
      <c r="O404" s="14"/>
      <c r="P404" s="14"/>
      <c r="Q404" s="14"/>
      <c r="R404" s="14"/>
      <c r="S404" s="16" t="n">
        <f aca="false">ROUND(SUM(S402:T403),2)</f>
        <v>2.83</v>
      </c>
      <c r="T404" s="16"/>
    </row>
    <row r="405" customFormat="false" ht="14.25" hidden="false" customHeight="true" outlineLevel="0" collapsed="false">
      <c r="E405" s="43"/>
      <c r="F405" s="43"/>
    </row>
    <row r="406" customFormat="false" ht="15" hidden="false" customHeight="true" outlineLevel="0" collapsed="false">
      <c r="E406" s="43"/>
      <c r="F406" s="43"/>
      <c r="K406" s="4" t="s">
        <v>82</v>
      </c>
      <c r="L406" s="4"/>
      <c r="M406" s="4" t="s">
        <v>4</v>
      </c>
      <c r="N406" s="4"/>
      <c r="O406" s="4" t="s">
        <v>97</v>
      </c>
      <c r="P406" s="4"/>
      <c r="Q406" s="4" t="s">
        <v>80</v>
      </c>
      <c r="R406" s="4"/>
      <c r="S406" s="4" t="s">
        <v>98</v>
      </c>
      <c r="T406" s="4"/>
    </row>
    <row r="407" customFormat="false" ht="15" hidden="false" customHeight="true" outlineLevel="0" collapsed="false">
      <c r="E407" s="43"/>
      <c r="F407" s="43"/>
      <c r="K407" s="173" t="str">
        <f aca="false">A166</f>
        <v>Varrição de Passeio</v>
      </c>
      <c r="L407" s="173"/>
      <c r="M407" s="174" t="s">
        <v>87</v>
      </c>
      <c r="N407" s="174"/>
      <c r="O407" s="175" t="n">
        <f aca="false">1/(30*E166)</f>
        <v>5.55555555555556E-006</v>
      </c>
      <c r="P407" s="175"/>
      <c r="Q407" s="176" t="n">
        <f aca="false">$N$399</f>
        <v>8764.87</v>
      </c>
      <c r="R407" s="176"/>
      <c r="S407" s="177" t="n">
        <f aca="false">Q407*O407</f>
        <v>0.0486937222222223</v>
      </c>
      <c r="T407" s="177"/>
    </row>
    <row r="408" customFormat="false" ht="15" hidden="false" customHeight="true" outlineLevel="0" collapsed="false">
      <c r="E408" s="43"/>
      <c r="F408" s="43"/>
      <c r="K408" s="173"/>
      <c r="L408" s="173"/>
      <c r="M408" s="178" t="s">
        <v>101</v>
      </c>
      <c r="N408" s="178"/>
      <c r="O408" s="179" t="n">
        <f aca="false">1/E166</f>
        <v>0.000166666666666667</v>
      </c>
      <c r="P408" s="179"/>
      <c r="Q408" s="180" t="n">
        <f aca="false">$N$400</f>
        <v>5374.57</v>
      </c>
      <c r="R408" s="180"/>
      <c r="S408" s="181" t="n">
        <f aca="false">Q408*O408</f>
        <v>0.895761666666668</v>
      </c>
      <c r="T408" s="181"/>
    </row>
    <row r="409" customFormat="false" ht="15" hidden="false" customHeight="true" outlineLevel="0" collapsed="false">
      <c r="E409" s="43"/>
      <c r="F409" s="43"/>
      <c r="K409" s="14" t="s">
        <v>103</v>
      </c>
      <c r="L409" s="14"/>
      <c r="M409" s="14"/>
      <c r="N409" s="14"/>
      <c r="O409" s="14"/>
      <c r="P409" s="14"/>
      <c r="Q409" s="14"/>
      <c r="R409" s="14"/>
      <c r="S409" s="16" t="n">
        <f aca="false">ROUND(SUM(S407:T408),2)</f>
        <v>0.94</v>
      </c>
      <c r="T409" s="16"/>
    </row>
    <row r="410" customFormat="false" ht="14.25" hidden="false" customHeight="true" outlineLevel="0" collapsed="false">
      <c r="E410" s="43"/>
      <c r="F410" s="43"/>
    </row>
    <row r="411" customFormat="false" ht="15" hidden="false" customHeight="true" outlineLevel="0" collapsed="false">
      <c r="E411" s="43"/>
      <c r="F411" s="43"/>
      <c r="K411" s="4" t="s">
        <v>82</v>
      </c>
      <c r="L411" s="4"/>
      <c r="M411" s="4" t="s">
        <v>4</v>
      </c>
      <c r="N411" s="4"/>
      <c r="O411" s="4" t="s">
        <v>97</v>
      </c>
      <c r="P411" s="4"/>
      <c r="Q411" s="4" t="s">
        <v>80</v>
      </c>
      <c r="R411" s="4"/>
      <c r="S411" s="4" t="s">
        <v>98</v>
      </c>
      <c r="T411" s="4"/>
    </row>
    <row r="412" customFormat="false" ht="15" hidden="false" customHeight="true" outlineLevel="0" collapsed="false">
      <c r="E412" s="43"/>
      <c r="F412" s="43"/>
      <c r="K412" s="173" t="str">
        <f aca="false">A167</f>
        <v>Pátio e Área Verde</v>
      </c>
      <c r="L412" s="173"/>
      <c r="M412" s="174" t="s">
        <v>87</v>
      </c>
      <c r="N412" s="174"/>
      <c r="O412" s="175" t="n">
        <f aca="false">1/(30*E167)</f>
        <v>1.33333333333333E-005</v>
      </c>
      <c r="P412" s="175"/>
      <c r="Q412" s="176" t="n">
        <f aca="false">$N$399</f>
        <v>8764.87</v>
      </c>
      <c r="R412" s="176"/>
      <c r="S412" s="177" t="n">
        <f aca="false">Q412*O412</f>
        <v>0.116864933333333</v>
      </c>
      <c r="T412" s="177"/>
    </row>
    <row r="413" customFormat="false" ht="15" hidden="false" customHeight="true" outlineLevel="0" collapsed="false">
      <c r="E413" s="43"/>
      <c r="F413" s="43"/>
      <c r="K413" s="173"/>
      <c r="L413" s="173"/>
      <c r="M413" s="178" t="s">
        <v>101</v>
      </c>
      <c r="N413" s="178"/>
      <c r="O413" s="179" t="n">
        <f aca="false">1/E167</f>
        <v>0.0004</v>
      </c>
      <c r="P413" s="179"/>
      <c r="Q413" s="180" t="n">
        <f aca="false">$N$400</f>
        <v>5374.57</v>
      </c>
      <c r="R413" s="180"/>
      <c r="S413" s="181" t="n">
        <f aca="false">Q413*O413</f>
        <v>2.149828</v>
      </c>
      <c r="T413" s="181"/>
    </row>
    <row r="414" customFormat="false" ht="15" hidden="false" customHeight="true" outlineLevel="0" collapsed="false">
      <c r="E414" s="43"/>
      <c r="F414" s="43"/>
      <c r="K414" s="14" t="s">
        <v>103</v>
      </c>
      <c r="L414" s="14"/>
      <c r="M414" s="14"/>
      <c r="N414" s="14"/>
      <c r="O414" s="14"/>
      <c r="P414" s="14"/>
      <c r="Q414" s="14"/>
      <c r="R414" s="14"/>
      <c r="S414" s="16" t="n">
        <f aca="false">ROUND(SUM(S412:T413),2)</f>
        <v>2.27</v>
      </c>
      <c r="T414" s="16"/>
    </row>
    <row r="415" customFormat="false" ht="14.25" hidden="false" customHeight="true" outlineLevel="0" collapsed="false">
      <c r="E415" s="43"/>
      <c r="F415" s="43"/>
    </row>
    <row r="416" customFormat="false" ht="15" hidden="false" customHeight="true" outlineLevel="0" collapsed="false">
      <c r="E416" s="43"/>
      <c r="F416" s="43"/>
      <c r="K416" s="4" t="s">
        <v>82</v>
      </c>
      <c r="L416" s="4"/>
      <c r="M416" s="4" t="s">
        <v>4</v>
      </c>
      <c r="N416" s="4"/>
      <c r="O416" s="4" t="s">
        <v>97</v>
      </c>
      <c r="P416" s="4"/>
      <c r="Q416" s="4" t="s">
        <v>80</v>
      </c>
      <c r="R416" s="4"/>
      <c r="S416" s="4" t="s">
        <v>98</v>
      </c>
      <c r="T416" s="4"/>
    </row>
    <row r="417" customFormat="false" ht="15" hidden="false" customHeight="true" outlineLevel="0" collapsed="false">
      <c r="E417" s="43"/>
      <c r="F417" s="43"/>
      <c r="K417" s="173" t="str">
        <f aca="false">A168</f>
        <v>Coleta de Detritos</v>
      </c>
      <c r="L417" s="173"/>
      <c r="M417" s="174" t="s">
        <v>87</v>
      </c>
      <c r="N417" s="174"/>
      <c r="O417" s="175" t="n">
        <f aca="false">1/(30*E168)</f>
        <v>3.33333333333333E-007</v>
      </c>
      <c r="P417" s="175"/>
      <c r="Q417" s="176" t="n">
        <f aca="false">$N$399</f>
        <v>8764.87</v>
      </c>
      <c r="R417" s="176"/>
      <c r="S417" s="177" t="n">
        <f aca="false">Q417*O417</f>
        <v>0.00292162333333333</v>
      </c>
      <c r="T417" s="177"/>
    </row>
    <row r="418" customFormat="false" ht="15" hidden="false" customHeight="true" outlineLevel="0" collapsed="false">
      <c r="E418" s="43"/>
      <c r="F418" s="43"/>
      <c r="K418" s="173"/>
      <c r="L418" s="173"/>
      <c r="M418" s="178" t="s">
        <v>101</v>
      </c>
      <c r="N418" s="178"/>
      <c r="O418" s="179" t="n">
        <f aca="false">1/E168</f>
        <v>1E-005</v>
      </c>
      <c r="P418" s="179"/>
      <c r="Q418" s="180" t="n">
        <f aca="false">$N$400</f>
        <v>5374.57</v>
      </c>
      <c r="R418" s="180"/>
      <c r="S418" s="181" t="n">
        <f aca="false">Q418*O418</f>
        <v>0.0537457</v>
      </c>
      <c r="T418" s="181"/>
    </row>
    <row r="419" customFormat="false" ht="15" hidden="false" customHeight="true" outlineLevel="0" collapsed="false">
      <c r="E419" s="43"/>
      <c r="F419" s="43"/>
      <c r="K419" s="14" t="s">
        <v>103</v>
      </c>
      <c r="L419" s="14"/>
      <c r="M419" s="14"/>
      <c r="N419" s="14"/>
      <c r="O419" s="14"/>
      <c r="P419" s="14"/>
      <c r="Q419" s="14"/>
      <c r="R419" s="14"/>
      <c r="S419" s="16" t="n">
        <f aca="false">ROUND(SUM(S417:T418),2)</f>
        <v>0.06</v>
      </c>
      <c r="T419" s="16"/>
    </row>
    <row r="420" customFormat="false" ht="14.25" hidden="false" customHeight="true" outlineLevel="0" collapsed="false">
      <c r="E420" s="43"/>
      <c r="F420" s="43"/>
    </row>
    <row r="421" customFormat="false" ht="15" hidden="false" customHeight="true" outlineLevel="0" collapsed="false">
      <c r="E421" s="43"/>
      <c r="F421" s="43"/>
      <c r="K421" s="4" t="s">
        <v>82</v>
      </c>
      <c r="L421" s="4"/>
      <c r="M421" s="4" t="s">
        <v>4</v>
      </c>
      <c r="N421" s="4"/>
      <c r="O421" s="4" t="s">
        <v>97</v>
      </c>
      <c r="P421" s="4"/>
      <c r="Q421" s="4" t="s">
        <v>80</v>
      </c>
      <c r="R421" s="4"/>
      <c r="S421" s="4" t="s">
        <v>98</v>
      </c>
      <c r="T421" s="4"/>
    </row>
    <row r="422" customFormat="false" ht="15" hidden="false" customHeight="true" outlineLevel="0" collapsed="false">
      <c r="E422" s="43"/>
      <c r="F422" s="43"/>
      <c r="K422" s="173" t="str">
        <f aca="false">A169</f>
        <v>Piso Frio</v>
      </c>
      <c r="L422" s="173"/>
      <c r="M422" s="174" t="s">
        <v>87</v>
      </c>
      <c r="N422" s="174"/>
      <c r="O422" s="175" t="n">
        <f aca="false">1/(30*E169)</f>
        <v>2.77777777777778E-005</v>
      </c>
      <c r="P422" s="175"/>
      <c r="Q422" s="176" t="n">
        <f aca="false">$N$399</f>
        <v>8764.87</v>
      </c>
      <c r="R422" s="176"/>
      <c r="S422" s="177" t="n">
        <f aca="false">Q422*O422</f>
        <v>0.243468611111111</v>
      </c>
      <c r="T422" s="177"/>
    </row>
    <row r="423" customFormat="false" ht="15" hidden="false" customHeight="true" outlineLevel="0" collapsed="false">
      <c r="E423" s="43"/>
      <c r="F423" s="43"/>
      <c r="K423" s="173"/>
      <c r="L423" s="173"/>
      <c r="M423" s="178" t="s">
        <v>101</v>
      </c>
      <c r="N423" s="178"/>
      <c r="O423" s="179" t="n">
        <f aca="false">1/E169</f>
        <v>0.000833333333333333</v>
      </c>
      <c r="P423" s="179"/>
      <c r="Q423" s="180" t="n">
        <f aca="false">$N$400</f>
        <v>5374.57</v>
      </c>
      <c r="R423" s="180"/>
      <c r="S423" s="181" t="n">
        <f aca="false">Q423*O423</f>
        <v>4.47880833333333</v>
      </c>
      <c r="T423" s="181"/>
    </row>
    <row r="424" customFormat="false" ht="15" hidden="false" customHeight="true" outlineLevel="0" collapsed="false">
      <c r="E424" s="43"/>
      <c r="F424" s="43"/>
      <c r="K424" s="14" t="s">
        <v>103</v>
      </c>
      <c r="L424" s="14"/>
      <c r="M424" s="14"/>
      <c r="N424" s="14"/>
      <c r="O424" s="14"/>
      <c r="P424" s="14"/>
      <c r="Q424" s="14"/>
      <c r="R424" s="14"/>
      <c r="S424" s="16" t="n">
        <f aca="false">ROUND(SUM(S422:T423),2)</f>
        <v>4.72</v>
      </c>
      <c r="T424" s="16"/>
    </row>
    <row r="425" customFormat="false" ht="14.25" hidden="false" customHeight="true" outlineLevel="0" collapsed="false">
      <c r="E425" s="43"/>
      <c r="F425" s="43"/>
    </row>
    <row r="426" customFormat="false" ht="15" hidden="false" customHeight="true" outlineLevel="0" collapsed="false">
      <c r="E426" s="43"/>
      <c r="F426" s="43"/>
      <c r="K426" s="48" t="s">
        <v>163</v>
      </c>
      <c r="L426" s="48"/>
      <c r="M426" s="48"/>
      <c r="N426" s="48"/>
      <c r="O426" s="48"/>
      <c r="P426" s="48"/>
      <c r="Q426" s="48"/>
      <c r="R426" s="48"/>
      <c r="S426" s="48"/>
      <c r="T426" s="48"/>
    </row>
    <row r="427" customFormat="false" ht="15" hidden="false" customHeight="true" outlineLevel="0" collapsed="false">
      <c r="E427" s="43"/>
      <c r="F427" s="43"/>
      <c r="K427" s="49" t="s">
        <v>4</v>
      </c>
      <c r="L427" s="49"/>
      <c r="M427" s="49"/>
      <c r="N427" s="49" t="s">
        <v>80</v>
      </c>
      <c r="O427" s="49"/>
      <c r="P427" s="50" t="s">
        <v>81</v>
      </c>
      <c r="Q427" s="50"/>
      <c r="R427" s="50"/>
      <c r="S427" s="50"/>
    </row>
    <row r="428" customFormat="false" ht="15" hidden="false" customHeight="true" outlineLevel="0" collapsed="false">
      <c r="E428" s="43"/>
      <c r="F428" s="43"/>
      <c r="K428" s="11" t="s">
        <v>87</v>
      </c>
      <c r="L428" s="11"/>
      <c r="M428" s="11"/>
      <c r="N428" s="53" t="n">
        <f aca="false">'#9_Encarregado_Limpeza'!$I$142</f>
        <v>8764.87</v>
      </c>
      <c r="O428" s="53"/>
      <c r="P428" s="54" t="s">
        <v>88</v>
      </c>
      <c r="Q428" s="54"/>
      <c r="R428" s="54"/>
      <c r="S428" s="54"/>
    </row>
    <row r="429" customFormat="false" ht="15" hidden="false" customHeight="true" outlineLevel="0" collapsed="false">
      <c r="E429" s="43"/>
      <c r="F429" s="43"/>
      <c r="K429" s="11" t="s">
        <v>89</v>
      </c>
      <c r="L429" s="11"/>
      <c r="M429" s="11"/>
      <c r="N429" s="62" t="n">
        <f aca="false">'#20_Serv_Goias'!I142</f>
        <v>5276.06</v>
      </c>
      <c r="O429" s="62"/>
      <c r="P429" s="54" t="s">
        <v>164</v>
      </c>
      <c r="Q429" s="54"/>
      <c r="R429" s="54"/>
      <c r="S429" s="54"/>
    </row>
    <row r="430" customFormat="false" ht="15" hidden="false" customHeight="true" outlineLevel="0" collapsed="false">
      <c r="E430" s="43"/>
      <c r="F430" s="43"/>
      <c r="K430" s="4" t="s">
        <v>82</v>
      </c>
      <c r="L430" s="4"/>
      <c r="M430" s="4" t="s">
        <v>4</v>
      </c>
      <c r="N430" s="4"/>
      <c r="O430" s="4" t="s">
        <v>97</v>
      </c>
      <c r="P430" s="4"/>
      <c r="Q430" s="4" t="s">
        <v>80</v>
      </c>
      <c r="R430" s="4"/>
      <c r="S430" s="4" t="s">
        <v>98</v>
      </c>
      <c r="T430" s="4"/>
    </row>
    <row r="431" customFormat="false" ht="15" hidden="false" customHeight="true" outlineLevel="0" collapsed="false">
      <c r="E431" s="43"/>
      <c r="F431" s="43"/>
      <c r="K431" s="173" t="str">
        <f aca="false">A176</f>
        <v>Piso Frio</v>
      </c>
      <c r="L431" s="173"/>
      <c r="M431" s="174" t="s">
        <v>87</v>
      </c>
      <c r="N431" s="174"/>
      <c r="O431" s="175" t="n">
        <f aca="false">1/(30*E176)</f>
        <v>5.56260151747769E-005</v>
      </c>
      <c r="P431" s="175"/>
      <c r="Q431" s="176" t="n">
        <f aca="false">$N$428</f>
        <v>8764.87</v>
      </c>
      <c r="R431" s="176"/>
      <c r="S431" s="177" t="n">
        <f aca="false">Q431*O431</f>
        <v>0.487554791624947</v>
      </c>
      <c r="T431" s="177"/>
    </row>
    <row r="432" customFormat="false" ht="15" hidden="false" customHeight="true" outlineLevel="0" collapsed="false">
      <c r="E432" s="43"/>
      <c r="F432" s="43"/>
      <c r="K432" s="173"/>
      <c r="L432" s="173"/>
      <c r="M432" s="178" t="s">
        <v>101</v>
      </c>
      <c r="N432" s="178"/>
      <c r="O432" s="179" t="n">
        <f aca="false">1/E176</f>
        <v>0.00166878045524331</v>
      </c>
      <c r="P432" s="179"/>
      <c r="Q432" s="180" t="n">
        <f aca="false">$N$429</f>
        <v>5276.06</v>
      </c>
      <c r="R432" s="180"/>
      <c r="S432" s="181" t="n">
        <f aca="false">Q432*O432</f>
        <v>8.80458580869102</v>
      </c>
      <c r="T432" s="181"/>
    </row>
    <row r="433" customFormat="false" ht="15" hidden="false" customHeight="true" outlineLevel="0" collapsed="false">
      <c r="E433" s="43"/>
      <c r="F433" s="43"/>
      <c r="K433" s="14" t="s">
        <v>103</v>
      </c>
      <c r="L433" s="14"/>
      <c r="M433" s="14"/>
      <c r="N433" s="14"/>
      <c r="O433" s="14"/>
      <c r="P433" s="14"/>
      <c r="Q433" s="14"/>
      <c r="R433" s="14"/>
      <c r="S433" s="16" t="n">
        <f aca="false">ROUND(SUM(S431:T432),2)</f>
        <v>9.29</v>
      </c>
      <c r="T433" s="16"/>
    </row>
    <row r="434" customFormat="false" ht="14.25" hidden="false" customHeight="true" outlineLevel="0" collapsed="false">
      <c r="E434" s="43"/>
      <c r="F434" s="43"/>
    </row>
    <row r="435" customFormat="false" ht="15" hidden="false" customHeight="true" outlineLevel="0" collapsed="false">
      <c r="E435" s="43"/>
      <c r="F435" s="43"/>
      <c r="K435" s="48" t="s">
        <v>165</v>
      </c>
      <c r="L435" s="48"/>
      <c r="M435" s="48"/>
      <c r="N435" s="48"/>
      <c r="O435" s="48"/>
      <c r="P435" s="48"/>
      <c r="Q435" s="48"/>
      <c r="R435" s="48"/>
      <c r="S435" s="48"/>
      <c r="T435" s="48"/>
    </row>
    <row r="436" customFormat="false" ht="15" hidden="false" customHeight="true" outlineLevel="0" collapsed="false">
      <c r="E436" s="43"/>
      <c r="F436" s="43"/>
      <c r="K436" s="49" t="s">
        <v>4</v>
      </c>
      <c r="L436" s="49"/>
      <c r="M436" s="49"/>
      <c r="N436" s="49" t="s">
        <v>80</v>
      </c>
      <c r="O436" s="49"/>
      <c r="P436" s="50" t="s">
        <v>81</v>
      </c>
      <c r="Q436" s="50"/>
      <c r="R436" s="50"/>
      <c r="S436" s="50"/>
    </row>
    <row r="437" customFormat="false" ht="15" hidden="false" customHeight="true" outlineLevel="0" collapsed="false">
      <c r="E437" s="43"/>
      <c r="F437" s="43"/>
      <c r="K437" s="11" t="s">
        <v>87</v>
      </c>
      <c r="L437" s="11"/>
      <c r="M437" s="11"/>
      <c r="N437" s="53" t="n">
        <f aca="false">'#9_Encarregado_Limpeza'!$I$142</f>
        <v>8764.87</v>
      </c>
      <c r="O437" s="53"/>
      <c r="P437" s="54" t="s">
        <v>88</v>
      </c>
      <c r="Q437" s="54"/>
      <c r="R437" s="54"/>
      <c r="S437" s="54"/>
    </row>
    <row r="438" customFormat="false" ht="15" hidden="false" customHeight="true" outlineLevel="0" collapsed="false">
      <c r="E438" s="43"/>
      <c r="F438" s="43"/>
      <c r="K438" s="11" t="s">
        <v>89</v>
      </c>
      <c r="L438" s="11"/>
      <c r="M438" s="11"/>
      <c r="N438" s="62" t="n">
        <f aca="false">'#21_Serv_Goiatuba'!I142</f>
        <v>5276.06</v>
      </c>
      <c r="O438" s="62"/>
      <c r="P438" s="54" t="s">
        <v>166</v>
      </c>
      <c r="Q438" s="54"/>
      <c r="R438" s="54"/>
      <c r="S438" s="54"/>
    </row>
    <row r="439" customFormat="false" ht="15" hidden="false" customHeight="true" outlineLevel="0" collapsed="false">
      <c r="E439" s="43"/>
      <c r="F439" s="43"/>
      <c r="K439" s="4" t="s">
        <v>82</v>
      </c>
      <c r="L439" s="4"/>
      <c r="M439" s="4" t="s">
        <v>4</v>
      </c>
      <c r="N439" s="4"/>
      <c r="O439" s="4" t="s">
        <v>97</v>
      </c>
      <c r="P439" s="4"/>
      <c r="Q439" s="4" t="s">
        <v>80</v>
      </c>
      <c r="R439" s="4"/>
      <c r="S439" s="4" t="s">
        <v>98</v>
      </c>
      <c r="T439" s="4"/>
    </row>
    <row r="440" customFormat="false" ht="15" hidden="false" customHeight="true" outlineLevel="0" collapsed="false">
      <c r="E440" s="43"/>
      <c r="F440" s="43"/>
      <c r="K440" s="173" t="str">
        <f aca="false">A183</f>
        <v>Piso Pavimentado</v>
      </c>
      <c r="L440" s="173"/>
      <c r="M440" s="174" t="s">
        <v>87</v>
      </c>
      <c r="N440" s="174"/>
      <c r="O440" s="175" t="n">
        <f aca="false">1/(30*E183)</f>
        <v>1.66666666666667E-005</v>
      </c>
      <c r="P440" s="175"/>
      <c r="Q440" s="176" t="n">
        <f aca="false">$N$437</f>
        <v>8764.87</v>
      </c>
      <c r="R440" s="176"/>
      <c r="S440" s="177" t="n">
        <f aca="false">Q440*O440</f>
        <v>0.146081166666667</v>
      </c>
      <c r="T440" s="177"/>
    </row>
    <row r="441" customFormat="false" ht="15" hidden="false" customHeight="true" outlineLevel="0" collapsed="false">
      <c r="E441" s="43"/>
      <c r="F441" s="43"/>
      <c r="K441" s="173"/>
      <c r="L441" s="173"/>
      <c r="M441" s="178" t="s">
        <v>101</v>
      </c>
      <c r="N441" s="178"/>
      <c r="O441" s="179" t="n">
        <f aca="false">1/E183</f>
        <v>0.0005</v>
      </c>
      <c r="P441" s="179"/>
      <c r="Q441" s="180" t="n">
        <f aca="false">$N$438</f>
        <v>5276.06</v>
      </c>
      <c r="R441" s="180"/>
      <c r="S441" s="181" t="n">
        <f aca="false">Q441*O441</f>
        <v>2.63803</v>
      </c>
      <c r="T441" s="181"/>
    </row>
    <row r="442" customFormat="false" ht="15" hidden="false" customHeight="true" outlineLevel="0" collapsed="false">
      <c r="E442" s="43"/>
      <c r="F442" s="43"/>
      <c r="K442" s="14" t="s">
        <v>103</v>
      </c>
      <c r="L442" s="14"/>
      <c r="M442" s="14"/>
      <c r="N442" s="14"/>
      <c r="O442" s="14"/>
      <c r="P442" s="14"/>
      <c r="Q442" s="14"/>
      <c r="R442" s="14"/>
      <c r="S442" s="16" t="n">
        <f aca="false">ROUND(SUM(S440:T441),2)</f>
        <v>2.78</v>
      </c>
      <c r="T442" s="16"/>
    </row>
    <row r="443" customFormat="false" ht="14.25" hidden="false" customHeight="true" outlineLevel="0" collapsed="false">
      <c r="E443" s="43"/>
      <c r="F443" s="43"/>
    </row>
    <row r="444" customFormat="false" ht="15" hidden="false" customHeight="true" outlineLevel="0" collapsed="false">
      <c r="E444" s="43"/>
      <c r="F444" s="43"/>
      <c r="K444" s="4" t="s">
        <v>82</v>
      </c>
      <c r="L444" s="4"/>
      <c r="M444" s="4" t="s">
        <v>4</v>
      </c>
      <c r="N444" s="4"/>
      <c r="O444" s="4" t="s">
        <v>97</v>
      </c>
      <c r="P444" s="4"/>
      <c r="Q444" s="4" t="s">
        <v>80</v>
      </c>
      <c r="R444" s="4"/>
      <c r="S444" s="4" t="s">
        <v>98</v>
      </c>
      <c r="T444" s="4"/>
    </row>
    <row r="445" customFormat="false" ht="15" hidden="false" customHeight="true" outlineLevel="0" collapsed="false">
      <c r="E445" s="43"/>
      <c r="F445" s="43"/>
      <c r="K445" s="173" t="str">
        <f aca="false">A184</f>
        <v>Varrição de Passeio</v>
      </c>
      <c r="L445" s="173"/>
      <c r="M445" s="174" t="s">
        <v>87</v>
      </c>
      <c r="N445" s="174"/>
      <c r="O445" s="175" t="n">
        <f aca="false">1/(30*E184)</f>
        <v>5.12820512820513E-006</v>
      </c>
      <c r="P445" s="175"/>
      <c r="Q445" s="176" t="n">
        <f aca="false">$N$437</f>
        <v>8764.87</v>
      </c>
      <c r="R445" s="176"/>
      <c r="S445" s="177" t="n">
        <f aca="false">Q445*O445</f>
        <v>0.0449480512820513</v>
      </c>
      <c r="T445" s="177"/>
    </row>
    <row r="446" customFormat="false" ht="15" hidden="false" customHeight="true" outlineLevel="0" collapsed="false">
      <c r="E446" s="43"/>
      <c r="F446" s="43"/>
      <c r="K446" s="173"/>
      <c r="L446" s="173"/>
      <c r="M446" s="178" t="s">
        <v>101</v>
      </c>
      <c r="N446" s="178"/>
      <c r="O446" s="179" t="n">
        <f aca="false">1/E184</f>
        <v>0.000153846153846154</v>
      </c>
      <c r="P446" s="179"/>
      <c r="Q446" s="180" t="n">
        <f aca="false">$N$438</f>
        <v>5276.06</v>
      </c>
      <c r="R446" s="180"/>
      <c r="S446" s="181" t="n">
        <f aca="false">Q446*O446</f>
        <v>0.811701538461539</v>
      </c>
      <c r="T446" s="181"/>
    </row>
    <row r="447" customFormat="false" ht="15" hidden="false" customHeight="true" outlineLevel="0" collapsed="false">
      <c r="E447" s="43"/>
      <c r="F447" s="43"/>
      <c r="K447" s="14" t="s">
        <v>103</v>
      </c>
      <c r="L447" s="14"/>
      <c r="M447" s="14"/>
      <c r="N447" s="14"/>
      <c r="O447" s="14"/>
      <c r="P447" s="14"/>
      <c r="Q447" s="14"/>
      <c r="R447" s="14"/>
      <c r="S447" s="16" t="n">
        <f aca="false">ROUND(SUM(S445:T446),2)</f>
        <v>0.86</v>
      </c>
      <c r="T447" s="16"/>
    </row>
    <row r="448" customFormat="false" ht="14.25" hidden="false" customHeight="true" outlineLevel="0" collapsed="false">
      <c r="E448" s="43"/>
      <c r="F448" s="43"/>
    </row>
    <row r="449" customFormat="false" ht="15" hidden="false" customHeight="true" outlineLevel="0" collapsed="false">
      <c r="E449" s="43"/>
      <c r="F449" s="43"/>
      <c r="K449" s="4" t="s">
        <v>82</v>
      </c>
      <c r="L449" s="4"/>
      <c r="M449" s="4" t="s">
        <v>4</v>
      </c>
      <c r="N449" s="4"/>
      <c r="O449" s="4" t="s">
        <v>97</v>
      </c>
      <c r="P449" s="4"/>
      <c r="Q449" s="4" t="s">
        <v>80</v>
      </c>
      <c r="R449" s="4"/>
      <c r="S449" s="4" t="s">
        <v>98</v>
      </c>
      <c r="T449" s="4"/>
    </row>
    <row r="450" customFormat="false" ht="15" hidden="false" customHeight="true" outlineLevel="0" collapsed="false">
      <c r="E450" s="43"/>
      <c r="F450" s="43"/>
      <c r="K450" s="173" t="str">
        <f aca="false">A185</f>
        <v>Pátio e Área Verde</v>
      </c>
      <c r="L450" s="173"/>
      <c r="M450" s="174" t="s">
        <v>87</v>
      </c>
      <c r="N450" s="174"/>
      <c r="O450" s="175" t="n">
        <f aca="false">1/(30*E185)</f>
        <v>1.28205128205128E-005</v>
      </c>
      <c r="P450" s="175"/>
      <c r="Q450" s="176" t="n">
        <f aca="false">$N$437</f>
        <v>8764.87</v>
      </c>
      <c r="R450" s="176"/>
      <c r="S450" s="177" t="n">
        <f aca="false">Q450*O450</f>
        <v>0.112370128205128</v>
      </c>
      <c r="T450" s="177"/>
    </row>
    <row r="451" customFormat="false" ht="15" hidden="false" customHeight="true" outlineLevel="0" collapsed="false">
      <c r="E451" s="43"/>
      <c r="F451" s="43"/>
      <c r="K451" s="173"/>
      <c r="L451" s="173"/>
      <c r="M451" s="178" t="s">
        <v>101</v>
      </c>
      <c r="N451" s="178"/>
      <c r="O451" s="179" t="n">
        <f aca="false">1/E185</f>
        <v>0.000384615384615385</v>
      </c>
      <c r="P451" s="179"/>
      <c r="Q451" s="180" t="n">
        <f aca="false">$N$438</f>
        <v>5276.06</v>
      </c>
      <c r="R451" s="180"/>
      <c r="S451" s="181" t="n">
        <f aca="false">Q451*O451</f>
        <v>2.02925384615385</v>
      </c>
      <c r="T451" s="181"/>
    </row>
    <row r="452" customFormat="false" ht="15" hidden="false" customHeight="true" outlineLevel="0" collapsed="false">
      <c r="E452" s="43"/>
      <c r="F452" s="43"/>
      <c r="K452" s="14" t="s">
        <v>103</v>
      </c>
      <c r="L452" s="14"/>
      <c r="M452" s="14"/>
      <c r="N452" s="14"/>
      <c r="O452" s="14"/>
      <c r="P452" s="14"/>
      <c r="Q452" s="14"/>
      <c r="R452" s="14"/>
      <c r="S452" s="16" t="n">
        <f aca="false">ROUND(SUM(S450:T451),2)</f>
        <v>2.14</v>
      </c>
      <c r="T452" s="16"/>
    </row>
    <row r="453" customFormat="false" ht="14.25" hidden="false" customHeight="true" outlineLevel="0" collapsed="false">
      <c r="E453" s="43"/>
      <c r="F453" s="43"/>
    </row>
    <row r="454" customFormat="false" ht="15" hidden="false" customHeight="true" outlineLevel="0" collapsed="false">
      <c r="E454" s="43"/>
      <c r="F454" s="43"/>
      <c r="K454" s="4" t="s">
        <v>82</v>
      </c>
      <c r="L454" s="4"/>
      <c r="M454" s="4" t="s">
        <v>4</v>
      </c>
      <c r="N454" s="4"/>
      <c r="O454" s="4" t="s">
        <v>97</v>
      </c>
      <c r="P454" s="4"/>
      <c r="Q454" s="4" t="s">
        <v>80</v>
      </c>
      <c r="R454" s="4"/>
      <c r="S454" s="4" t="s">
        <v>98</v>
      </c>
      <c r="T454" s="4"/>
    </row>
    <row r="455" customFormat="false" ht="15" hidden="false" customHeight="true" outlineLevel="0" collapsed="false">
      <c r="E455" s="43"/>
      <c r="F455" s="43"/>
      <c r="K455" s="173" t="str">
        <f aca="false">A186</f>
        <v>Piso Frio</v>
      </c>
      <c r="L455" s="173"/>
      <c r="M455" s="174" t="s">
        <v>87</v>
      </c>
      <c r="N455" s="174"/>
      <c r="O455" s="175" t="n">
        <f aca="false">1/(30*E186)</f>
        <v>2.77777777777778E-005</v>
      </c>
      <c r="P455" s="175"/>
      <c r="Q455" s="176" t="n">
        <f aca="false">$N$437</f>
        <v>8764.87</v>
      </c>
      <c r="R455" s="176"/>
      <c r="S455" s="177" t="n">
        <f aca="false">Q455*O455</f>
        <v>0.243468611111111</v>
      </c>
      <c r="T455" s="177"/>
    </row>
    <row r="456" customFormat="false" ht="15" hidden="false" customHeight="true" outlineLevel="0" collapsed="false">
      <c r="E456" s="43"/>
      <c r="F456" s="43"/>
      <c r="K456" s="173"/>
      <c r="L456" s="173"/>
      <c r="M456" s="178" t="s">
        <v>101</v>
      </c>
      <c r="N456" s="178"/>
      <c r="O456" s="179" t="n">
        <f aca="false">1/E186</f>
        <v>0.000833333333333333</v>
      </c>
      <c r="P456" s="179"/>
      <c r="Q456" s="180" t="n">
        <f aca="false">$N$438</f>
        <v>5276.06</v>
      </c>
      <c r="R456" s="180"/>
      <c r="S456" s="181" t="n">
        <f aca="false">Q456*O456</f>
        <v>4.39671666666667</v>
      </c>
      <c r="T456" s="181"/>
    </row>
    <row r="457" customFormat="false" ht="15" hidden="false" customHeight="true" outlineLevel="0" collapsed="false">
      <c r="E457" s="43"/>
      <c r="F457" s="43"/>
      <c r="K457" s="14" t="s">
        <v>103</v>
      </c>
      <c r="L457" s="14"/>
      <c r="M457" s="14"/>
      <c r="N457" s="14"/>
      <c r="O457" s="14"/>
      <c r="P457" s="14"/>
      <c r="Q457" s="14"/>
      <c r="R457" s="14"/>
      <c r="S457" s="16" t="n">
        <f aca="false">ROUND(SUM(S455:T456),2)</f>
        <v>4.64</v>
      </c>
      <c r="T457" s="16"/>
    </row>
    <row r="458" customFormat="false" ht="14.25" hidden="false" customHeight="true" outlineLevel="0" collapsed="false">
      <c r="E458" s="43"/>
      <c r="F458" s="43"/>
    </row>
    <row r="459" customFormat="false" ht="14.25" hidden="false" customHeight="true" outlineLevel="0" collapsed="false">
      <c r="E459" s="43"/>
      <c r="F459" s="43"/>
    </row>
    <row r="460" customFormat="false" ht="14.25" hidden="false" customHeight="true" outlineLevel="0" collapsed="false">
      <c r="E460" s="43"/>
      <c r="F460" s="43"/>
    </row>
    <row r="461" customFormat="false" ht="15" hidden="false" customHeight="true" outlineLevel="0" collapsed="false">
      <c r="E461" s="43"/>
      <c r="F461" s="43"/>
      <c r="K461" s="48" t="s">
        <v>167</v>
      </c>
      <c r="L461" s="48"/>
      <c r="M461" s="48"/>
      <c r="N461" s="48"/>
      <c r="O461" s="48"/>
      <c r="P461" s="48"/>
      <c r="Q461" s="48"/>
      <c r="R461" s="48"/>
      <c r="S461" s="48"/>
      <c r="T461" s="48"/>
    </row>
    <row r="462" customFormat="false" ht="15" hidden="false" customHeight="true" outlineLevel="0" collapsed="false">
      <c r="E462" s="43"/>
      <c r="F462" s="43"/>
      <c r="K462" s="49" t="s">
        <v>4</v>
      </c>
      <c r="L462" s="49"/>
      <c r="M462" s="49"/>
      <c r="N462" s="49" t="s">
        <v>80</v>
      </c>
      <c r="O462" s="49"/>
      <c r="P462" s="50" t="s">
        <v>81</v>
      </c>
      <c r="Q462" s="50"/>
      <c r="R462" s="50"/>
      <c r="S462" s="50"/>
    </row>
    <row r="463" customFormat="false" ht="15" hidden="false" customHeight="true" outlineLevel="0" collapsed="false">
      <c r="E463" s="43"/>
      <c r="F463" s="43"/>
      <c r="K463" s="11" t="s">
        <v>87</v>
      </c>
      <c r="L463" s="11"/>
      <c r="M463" s="11"/>
      <c r="N463" s="53" t="n">
        <f aca="false">'#9_Encarregado_Limpeza'!$I$142</f>
        <v>8764.87</v>
      </c>
      <c r="O463" s="53"/>
      <c r="P463" s="54" t="s">
        <v>88</v>
      </c>
      <c r="Q463" s="54"/>
      <c r="R463" s="54"/>
      <c r="S463" s="54"/>
    </row>
    <row r="464" customFormat="false" ht="15" hidden="false" customHeight="true" outlineLevel="0" collapsed="false">
      <c r="E464" s="43"/>
      <c r="F464" s="43"/>
      <c r="K464" s="11" t="s">
        <v>89</v>
      </c>
      <c r="L464" s="11"/>
      <c r="M464" s="11"/>
      <c r="N464" s="62" t="n">
        <f aca="false">'#22_Serv_Inhumas'!I142</f>
        <v>5216.61</v>
      </c>
      <c r="O464" s="62"/>
      <c r="P464" s="54" t="s">
        <v>168</v>
      </c>
      <c r="Q464" s="54"/>
      <c r="R464" s="54"/>
      <c r="S464" s="54"/>
    </row>
    <row r="465" customFormat="false" ht="15" hidden="false" customHeight="true" outlineLevel="0" collapsed="false">
      <c r="E465" s="43"/>
      <c r="F465" s="43"/>
      <c r="K465" s="4" t="s">
        <v>82</v>
      </c>
      <c r="L465" s="4"/>
      <c r="M465" s="4" t="s">
        <v>4</v>
      </c>
      <c r="N465" s="4"/>
      <c r="O465" s="4" t="s">
        <v>97</v>
      </c>
      <c r="P465" s="4"/>
      <c r="Q465" s="4" t="s">
        <v>80</v>
      </c>
      <c r="R465" s="4"/>
      <c r="S465" s="4" t="s">
        <v>98</v>
      </c>
      <c r="T465" s="4"/>
    </row>
    <row r="466" customFormat="false" ht="15" hidden="false" customHeight="true" outlineLevel="0" collapsed="false">
      <c r="E466" s="43"/>
      <c r="F466" s="43"/>
      <c r="K466" s="173" t="str">
        <f aca="false">A193</f>
        <v>Piso Frio</v>
      </c>
      <c r="L466" s="173"/>
      <c r="M466" s="174" t="s">
        <v>87</v>
      </c>
      <c r="N466" s="174"/>
      <c r="O466" s="175" t="n">
        <f aca="false">1/(30*E193)</f>
        <v>5.91814028359728E-005</v>
      </c>
      <c r="P466" s="175"/>
      <c r="Q466" s="176" t="n">
        <f aca="false">$N$463</f>
        <v>8764.87</v>
      </c>
      <c r="R466" s="176"/>
      <c r="S466" s="177" t="n">
        <f aca="false">Q466*O466</f>
        <v>0.518717302274933</v>
      </c>
      <c r="T466" s="177"/>
    </row>
    <row r="467" customFormat="false" ht="15" hidden="false" customHeight="true" outlineLevel="0" collapsed="false">
      <c r="E467" s="43"/>
      <c r="F467" s="43"/>
      <c r="K467" s="173"/>
      <c r="L467" s="173"/>
      <c r="M467" s="178" t="s">
        <v>101</v>
      </c>
      <c r="N467" s="178"/>
      <c r="O467" s="179" t="n">
        <f aca="false">1/E193</f>
        <v>0.00177544208507918</v>
      </c>
      <c r="P467" s="179"/>
      <c r="Q467" s="180" t="n">
        <f aca="false">$N$464</f>
        <v>5216.61</v>
      </c>
      <c r="R467" s="180"/>
      <c r="S467" s="181" t="n">
        <f aca="false">Q467*O467</f>
        <v>9.2617889354449</v>
      </c>
      <c r="T467" s="181"/>
    </row>
    <row r="468" customFormat="false" ht="15" hidden="false" customHeight="true" outlineLevel="0" collapsed="false">
      <c r="E468" s="43"/>
      <c r="F468" s="43"/>
      <c r="K468" s="14" t="s">
        <v>103</v>
      </c>
      <c r="L468" s="14"/>
      <c r="M468" s="14"/>
      <c r="N468" s="14"/>
      <c r="O468" s="14"/>
      <c r="P468" s="14"/>
      <c r="Q468" s="14"/>
      <c r="R468" s="14"/>
      <c r="S468" s="16" t="n">
        <f aca="false">ROUND(SUM(S466:T467),2)</f>
        <v>9.78</v>
      </c>
      <c r="T468" s="16"/>
    </row>
    <row r="469" customFormat="false" ht="14.25" hidden="false" customHeight="true" outlineLevel="0" collapsed="false">
      <c r="E469" s="43"/>
      <c r="F469" s="43"/>
    </row>
    <row r="470" customFormat="false" ht="15" hidden="false" customHeight="true" outlineLevel="0" collapsed="false">
      <c r="E470" s="43"/>
      <c r="F470" s="43"/>
      <c r="K470" s="48" t="s">
        <v>169</v>
      </c>
      <c r="L470" s="48"/>
      <c r="M470" s="48"/>
      <c r="N470" s="48"/>
      <c r="O470" s="48"/>
      <c r="P470" s="48"/>
      <c r="Q470" s="48"/>
      <c r="R470" s="48"/>
      <c r="S470" s="48"/>
      <c r="T470" s="48"/>
    </row>
    <row r="471" customFormat="false" ht="15" hidden="false" customHeight="true" outlineLevel="0" collapsed="false">
      <c r="E471" s="43"/>
      <c r="F471" s="43"/>
      <c r="K471" s="49" t="s">
        <v>4</v>
      </c>
      <c r="L471" s="49"/>
      <c r="M471" s="49"/>
      <c r="N471" s="49" t="s">
        <v>80</v>
      </c>
      <c r="O471" s="49"/>
      <c r="P471" s="50" t="s">
        <v>81</v>
      </c>
      <c r="Q471" s="50"/>
      <c r="R471" s="50"/>
      <c r="S471" s="50"/>
    </row>
    <row r="472" customFormat="false" ht="15" hidden="false" customHeight="true" outlineLevel="0" collapsed="false">
      <c r="E472" s="43"/>
      <c r="F472" s="43"/>
      <c r="K472" s="11" t="s">
        <v>87</v>
      </c>
      <c r="L472" s="11"/>
      <c r="M472" s="11"/>
      <c r="N472" s="53" t="n">
        <f aca="false">'#9_Encarregado_Limpeza'!$I$142</f>
        <v>8764.87</v>
      </c>
      <c r="O472" s="53"/>
      <c r="P472" s="54" t="s">
        <v>88</v>
      </c>
      <c r="Q472" s="54"/>
      <c r="R472" s="54"/>
      <c r="S472" s="54"/>
    </row>
    <row r="473" customFormat="false" ht="15" hidden="false" customHeight="true" outlineLevel="0" collapsed="false">
      <c r="E473" s="43"/>
      <c r="F473" s="43"/>
      <c r="K473" s="11" t="s">
        <v>89</v>
      </c>
      <c r="L473" s="11"/>
      <c r="M473" s="11"/>
      <c r="N473" s="62" t="n">
        <f aca="false">'#23_Serv_Ipora'!I142</f>
        <v>5216.61</v>
      </c>
      <c r="O473" s="62"/>
      <c r="P473" s="54" t="s">
        <v>170</v>
      </c>
      <c r="Q473" s="54"/>
      <c r="R473" s="54"/>
      <c r="S473" s="54"/>
    </row>
    <row r="474" customFormat="false" ht="15" hidden="false" customHeight="true" outlineLevel="0" collapsed="false">
      <c r="E474" s="43"/>
      <c r="F474" s="43"/>
      <c r="K474" s="4" t="s">
        <v>82</v>
      </c>
      <c r="L474" s="4"/>
      <c r="M474" s="4" t="s">
        <v>4</v>
      </c>
      <c r="N474" s="4"/>
      <c r="O474" s="4" t="s">
        <v>97</v>
      </c>
      <c r="P474" s="4"/>
      <c r="Q474" s="4" t="s">
        <v>80</v>
      </c>
      <c r="R474" s="4"/>
      <c r="S474" s="4" t="s">
        <v>98</v>
      </c>
      <c r="T474" s="4"/>
    </row>
    <row r="475" customFormat="false" ht="15" hidden="false" customHeight="true" outlineLevel="0" collapsed="false">
      <c r="E475" s="43"/>
      <c r="F475" s="43"/>
      <c r="K475" s="173" t="str">
        <f aca="false">A200</f>
        <v>Piso Frio</v>
      </c>
      <c r="L475" s="173"/>
      <c r="M475" s="174" t="s">
        <v>87</v>
      </c>
      <c r="N475" s="174"/>
      <c r="O475" s="175" t="n">
        <f aca="false">1/(30*E200)</f>
        <v>7.01060704846433E-005</v>
      </c>
      <c r="P475" s="175"/>
      <c r="Q475" s="176" t="n">
        <f aca="false">$N$472</f>
        <v>8764.87</v>
      </c>
      <c r="R475" s="176"/>
      <c r="S475" s="177" t="n">
        <f aca="false">Q475*O475</f>
        <v>0.614470594008736</v>
      </c>
      <c r="T475" s="177"/>
    </row>
    <row r="476" customFormat="false" ht="15" hidden="false" customHeight="true" outlineLevel="0" collapsed="false">
      <c r="E476" s="43"/>
      <c r="F476" s="43"/>
      <c r="K476" s="173"/>
      <c r="L476" s="173"/>
      <c r="M476" s="178" t="s">
        <v>101</v>
      </c>
      <c r="N476" s="178"/>
      <c r="O476" s="179" t="n">
        <f aca="false">1/E200</f>
        <v>0.0021031821145393</v>
      </c>
      <c r="P476" s="179"/>
      <c r="Q476" s="180" t="n">
        <f aca="false">$N$473</f>
        <v>5216.61</v>
      </c>
      <c r="R476" s="180"/>
      <c r="S476" s="181" t="n">
        <f aca="false">Q476*O476</f>
        <v>10.9714808505269</v>
      </c>
      <c r="T476" s="181"/>
    </row>
    <row r="477" customFormat="false" ht="15" hidden="false" customHeight="true" outlineLevel="0" collapsed="false">
      <c r="E477" s="43"/>
      <c r="F477" s="43"/>
      <c r="K477" s="14" t="s">
        <v>103</v>
      </c>
      <c r="L477" s="14"/>
      <c r="M477" s="14"/>
      <c r="N477" s="14"/>
      <c r="O477" s="14"/>
      <c r="P477" s="14"/>
      <c r="Q477" s="14"/>
      <c r="R477" s="14"/>
      <c r="S477" s="16" t="n">
        <f aca="false">ROUND(SUM(S475:T476),2)</f>
        <v>11.59</v>
      </c>
      <c r="T477" s="16"/>
    </row>
    <row r="478" customFormat="false" ht="14.25" hidden="false" customHeight="true" outlineLevel="0" collapsed="false">
      <c r="E478" s="43"/>
      <c r="F478" s="43"/>
    </row>
    <row r="479" customFormat="false" ht="15" hidden="false" customHeight="true" outlineLevel="0" collapsed="false">
      <c r="E479" s="43"/>
      <c r="F479" s="43"/>
      <c r="K479" s="48" t="s">
        <v>171</v>
      </c>
      <c r="L479" s="48"/>
      <c r="M479" s="48"/>
      <c r="N479" s="48"/>
      <c r="O479" s="48"/>
      <c r="P479" s="48"/>
      <c r="Q479" s="48"/>
      <c r="R479" s="48"/>
      <c r="S479" s="48"/>
      <c r="T479" s="48"/>
    </row>
    <row r="480" customFormat="false" ht="15" hidden="false" customHeight="true" outlineLevel="0" collapsed="false">
      <c r="E480" s="43"/>
      <c r="F480" s="43"/>
      <c r="K480" s="49" t="s">
        <v>4</v>
      </c>
      <c r="L480" s="49"/>
      <c r="M480" s="49"/>
      <c r="N480" s="49" t="s">
        <v>80</v>
      </c>
      <c r="O480" s="49"/>
      <c r="P480" s="50" t="s">
        <v>81</v>
      </c>
      <c r="Q480" s="50"/>
      <c r="R480" s="50"/>
      <c r="S480" s="50"/>
    </row>
    <row r="481" customFormat="false" ht="15" hidden="false" customHeight="true" outlineLevel="0" collapsed="false">
      <c r="E481" s="43"/>
      <c r="F481" s="43"/>
      <c r="K481" s="11" t="s">
        <v>87</v>
      </c>
      <c r="L481" s="11"/>
      <c r="M481" s="11"/>
      <c r="N481" s="53" t="n">
        <f aca="false">'#9_Encarregado_Limpeza'!$I$142</f>
        <v>8764.87</v>
      </c>
      <c r="O481" s="53"/>
      <c r="P481" s="54" t="s">
        <v>88</v>
      </c>
      <c r="Q481" s="54"/>
      <c r="R481" s="54"/>
      <c r="S481" s="54"/>
    </row>
    <row r="482" customFormat="false" ht="15" hidden="false" customHeight="true" outlineLevel="0" collapsed="false">
      <c r="E482" s="43"/>
      <c r="F482" s="43"/>
      <c r="K482" s="11" t="s">
        <v>89</v>
      </c>
      <c r="L482" s="11"/>
      <c r="M482" s="11"/>
      <c r="N482" s="62" t="n">
        <f aca="false">'#24_Serv_Itumbiara'!I142</f>
        <v>5354.22</v>
      </c>
      <c r="O482" s="62"/>
      <c r="P482" s="54" t="s">
        <v>172</v>
      </c>
      <c r="Q482" s="54"/>
      <c r="R482" s="54"/>
      <c r="S482" s="54"/>
    </row>
    <row r="483" customFormat="false" ht="15" hidden="false" customHeight="true" outlineLevel="0" collapsed="false">
      <c r="E483" s="43"/>
      <c r="F483" s="43"/>
      <c r="K483" s="4" t="s">
        <v>82</v>
      </c>
      <c r="L483" s="4"/>
      <c r="M483" s="4" t="s">
        <v>4</v>
      </c>
      <c r="N483" s="4"/>
      <c r="O483" s="4" t="s">
        <v>97</v>
      </c>
      <c r="P483" s="4"/>
      <c r="Q483" s="4" t="s">
        <v>80</v>
      </c>
      <c r="R483" s="4"/>
      <c r="S483" s="4" t="s">
        <v>98</v>
      </c>
      <c r="T483" s="4"/>
    </row>
    <row r="484" customFormat="false" ht="15" hidden="false" customHeight="true" outlineLevel="0" collapsed="false">
      <c r="E484" s="43"/>
      <c r="F484" s="43"/>
      <c r="K484" s="69" t="str">
        <f aca="false">A215</f>
        <v>Piso Pavimentado</v>
      </c>
      <c r="L484" s="69"/>
      <c r="M484" s="70" t="s">
        <v>87</v>
      </c>
      <c r="N484" s="70"/>
      <c r="O484" s="86" t="n">
        <f aca="false">1/(30*E215)</f>
        <v>1.51515151515152E-005</v>
      </c>
      <c r="P484" s="86"/>
      <c r="Q484" s="71" t="n">
        <f aca="false">$N$481</f>
        <v>8764.87</v>
      </c>
      <c r="R484" s="71"/>
      <c r="S484" s="61" t="n">
        <f aca="false">Q484*O484</f>
        <v>0.132801060606061</v>
      </c>
      <c r="T484" s="61"/>
    </row>
    <row r="485" customFormat="false" ht="15" hidden="false" customHeight="true" outlineLevel="0" collapsed="false">
      <c r="E485" s="43"/>
      <c r="F485" s="43"/>
      <c r="K485" s="69"/>
      <c r="L485" s="69"/>
      <c r="M485" s="72" t="s">
        <v>101</v>
      </c>
      <c r="N485" s="72"/>
      <c r="O485" s="87" t="n">
        <f aca="false">1/E215</f>
        <v>0.000454545454545455</v>
      </c>
      <c r="P485" s="87"/>
      <c r="Q485" s="73" t="n">
        <f aca="false">$N$482</f>
        <v>5354.22</v>
      </c>
      <c r="R485" s="73"/>
      <c r="S485" s="74" t="n">
        <f aca="false">Q485*O485</f>
        <v>2.43373636363637</v>
      </c>
      <c r="T485" s="74"/>
    </row>
    <row r="486" customFormat="false" ht="15" hidden="false" customHeight="true" outlineLevel="0" collapsed="false">
      <c r="E486" s="43"/>
      <c r="F486" s="43"/>
      <c r="K486" s="14" t="s">
        <v>103</v>
      </c>
      <c r="L486" s="14"/>
      <c r="M486" s="14"/>
      <c r="N486" s="14"/>
      <c r="O486" s="14"/>
      <c r="P486" s="14"/>
      <c r="Q486" s="14"/>
      <c r="R486" s="14"/>
      <c r="S486" s="16" t="n">
        <f aca="false">ROUND(SUM(S484:T485),2)</f>
        <v>2.57</v>
      </c>
      <c r="T486" s="16"/>
    </row>
    <row r="487" customFormat="false" ht="14.25" hidden="false" customHeight="true" outlineLevel="0" collapsed="false">
      <c r="E487" s="43"/>
      <c r="F487" s="43"/>
    </row>
    <row r="488" customFormat="false" ht="15" hidden="false" customHeight="true" outlineLevel="0" collapsed="false">
      <c r="E488" s="43"/>
      <c r="F488" s="43"/>
      <c r="K488" s="4" t="s">
        <v>82</v>
      </c>
      <c r="L488" s="4"/>
      <c r="M488" s="4" t="s">
        <v>4</v>
      </c>
      <c r="N488" s="4"/>
      <c r="O488" s="4" t="s">
        <v>97</v>
      </c>
      <c r="P488" s="4"/>
      <c r="Q488" s="4" t="s">
        <v>80</v>
      </c>
      <c r="R488" s="4"/>
      <c r="S488" s="4" t="s">
        <v>98</v>
      </c>
      <c r="T488" s="4"/>
    </row>
    <row r="489" customFormat="false" ht="15" hidden="false" customHeight="true" outlineLevel="0" collapsed="false">
      <c r="E489" s="43"/>
      <c r="F489" s="43"/>
      <c r="K489" s="69" t="str">
        <f aca="false">A216</f>
        <v>Varrição de Passeio</v>
      </c>
      <c r="L489" s="69"/>
      <c r="M489" s="70" t="s">
        <v>87</v>
      </c>
      <c r="N489" s="70"/>
      <c r="O489" s="86" t="n">
        <f aca="false">1/(30*E216)</f>
        <v>4.76190476190476E-006</v>
      </c>
      <c r="P489" s="86"/>
      <c r="Q489" s="71" t="n">
        <f aca="false">$N$481</f>
        <v>8764.87</v>
      </c>
      <c r="R489" s="71"/>
      <c r="S489" s="61" t="n">
        <f aca="false">Q489*O489</f>
        <v>0.0417374761904762</v>
      </c>
      <c r="T489" s="61"/>
    </row>
    <row r="490" customFormat="false" ht="15" hidden="false" customHeight="true" outlineLevel="0" collapsed="false">
      <c r="E490" s="43"/>
      <c r="F490" s="43"/>
      <c r="K490" s="69"/>
      <c r="L490" s="69"/>
      <c r="M490" s="72" t="s">
        <v>101</v>
      </c>
      <c r="N490" s="72"/>
      <c r="O490" s="87" t="n">
        <f aca="false">1/E216</f>
        <v>0.000142857142857143</v>
      </c>
      <c r="P490" s="87"/>
      <c r="Q490" s="73" t="n">
        <f aca="false">$N$482</f>
        <v>5354.22</v>
      </c>
      <c r="R490" s="73"/>
      <c r="S490" s="74" t="n">
        <f aca="false">Q490*O490</f>
        <v>0.764888571428572</v>
      </c>
      <c r="T490" s="74"/>
    </row>
    <row r="491" customFormat="false" ht="15" hidden="false" customHeight="true" outlineLevel="0" collapsed="false">
      <c r="E491" s="43"/>
      <c r="F491" s="43"/>
      <c r="K491" s="14" t="s">
        <v>103</v>
      </c>
      <c r="L491" s="14"/>
      <c r="M491" s="14"/>
      <c r="N491" s="14"/>
      <c r="O491" s="14"/>
      <c r="P491" s="14"/>
      <c r="Q491" s="14"/>
      <c r="R491" s="14"/>
      <c r="S491" s="16" t="n">
        <f aca="false">ROUND(SUM(S489:T490),2)</f>
        <v>0.81</v>
      </c>
      <c r="T491" s="16"/>
    </row>
    <row r="492" customFormat="false" ht="14.25" hidden="false" customHeight="true" outlineLevel="0" collapsed="false">
      <c r="E492" s="43"/>
      <c r="F492" s="43"/>
    </row>
    <row r="493" customFormat="false" ht="15" hidden="false" customHeight="true" outlineLevel="0" collapsed="false">
      <c r="E493" s="43"/>
      <c r="F493" s="43"/>
      <c r="K493" s="4" t="s">
        <v>82</v>
      </c>
      <c r="L493" s="4"/>
      <c r="M493" s="4" t="s">
        <v>4</v>
      </c>
      <c r="N493" s="4"/>
      <c r="O493" s="4" t="s">
        <v>97</v>
      </c>
      <c r="P493" s="4"/>
      <c r="Q493" s="4" t="s">
        <v>80</v>
      </c>
      <c r="R493" s="4"/>
      <c r="S493" s="4" t="s">
        <v>98</v>
      </c>
      <c r="T493" s="4"/>
    </row>
    <row r="494" customFormat="false" ht="15" hidden="false" customHeight="true" outlineLevel="0" collapsed="false">
      <c r="E494" s="43"/>
      <c r="F494" s="43"/>
      <c r="K494" s="69" t="str">
        <f aca="false">A217</f>
        <v>Coleta de Detritos</v>
      </c>
      <c r="L494" s="69"/>
      <c r="M494" s="70" t="s">
        <v>87</v>
      </c>
      <c r="N494" s="70"/>
      <c r="O494" s="86" t="n">
        <f aca="false">1/(30*E217)</f>
        <v>3.33333333333333E-007</v>
      </c>
      <c r="P494" s="86"/>
      <c r="Q494" s="71" t="n">
        <f aca="false">$N$481</f>
        <v>8764.87</v>
      </c>
      <c r="R494" s="71"/>
      <c r="S494" s="61" t="n">
        <f aca="false">Q494*O494</f>
        <v>0.00292162333333333</v>
      </c>
      <c r="T494" s="61"/>
    </row>
    <row r="495" customFormat="false" ht="15" hidden="false" customHeight="true" outlineLevel="0" collapsed="false">
      <c r="E495" s="43"/>
      <c r="F495" s="43"/>
      <c r="K495" s="69"/>
      <c r="L495" s="69"/>
      <c r="M495" s="72" t="s">
        <v>101</v>
      </c>
      <c r="N495" s="72"/>
      <c r="O495" s="87" t="n">
        <f aca="false">1/E217</f>
        <v>1E-005</v>
      </c>
      <c r="P495" s="87"/>
      <c r="Q495" s="73" t="n">
        <f aca="false">$N$482</f>
        <v>5354.22</v>
      </c>
      <c r="R495" s="73"/>
      <c r="S495" s="74" t="n">
        <f aca="false">Q495*O495</f>
        <v>0.0535422</v>
      </c>
      <c r="T495" s="74"/>
    </row>
    <row r="496" customFormat="false" ht="15" hidden="false" customHeight="true" outlineLevel="0" collapsed="false">
      <c r="E496" s="43"/>
      <c r="F496" s="43"/>
      <c r="K496" s="14" t="s">
        <v>103</v>
      </c>
      <c r="L496" s="14"/>
      <c r="M496" s="14"/>
      <c r="N496" s="14"/>
      <c r="O496" s="14"/>
      <c r="P496" s="14"/>
      <c r="Q496" s="14"/>
      <c r="R496" s="14"/>
      <c r="S496" s="16" t="n">
        <f aca="false">ROUND(SUM(S494:T495),2)</f>
        <v>0.06</v>
      </c>
      <c r="T496" s="16"/>
    </row>
    <row r="497" customFormat="false" ht="14.25" hidden="false" customHeight="true" outlineLevel="0" collapsed="false">
      <c r="E497" s="43"/>
      <c r="F497" s="43"/>
    </row>
    <row r="498" customFormat="false" ht="15" hidden="false" customHeight="true" outlineLevel="0" collapsed="false">
      <c r="E498" s="43"/>
      <c r="F498" s="43"/>
      <c r="K498" s="4" t="s">
        <v>82</v>
      </c>
      <c r="L498" s="4"/>
      <c r="M498" s="4" t="s">
        <v>4</v>
      </c>
      <c r="N498" s="4"/>
      <c r="O498" s="4" t="s">
        <v>97</v>
      </c>
      <c r="P498" s="4"/>
      <c r="Q498" s="4" t="s">
        <v>80</v>
      </c>
      <c r="R498" s="4"/>
      <c r="S498" s="4" t="s">
        <v>98</v>
      </c>
      <c r="T498" s="4"/>
    </row>
    <row r="499" customFormat="false" ht="15" hidden="false" customHeight="true" outlineLevel="0" collapsed="false">
      <c r="E499" s="43"/>
      <c r="F499" s="43"/>
      <c r="K499" s="69" t="str">
        <f aca="false">A218</f>
        <v>Piso Frio</v>
      </c>
      <c r="L499" s="69"/>
      <c r="M499" s="70" t="s">
        <v>87</v>
      </c>
      <c r="N499" s="70"/>
      <c r="O499" s="86" t="n">
        <f aca="false">1/(30*E218)</f>
        <v>3.23624595469256E-005</v>
      </c>
      <c r="P499" s="86"/>
      <c r="Q499" s="71" t="n">
        <f aca="false">$N$481</f>
        <v>8764.87</v>
      </c>
      <c r="R499" s="71"/>
      <c r="S499" s="61" t="n">
        <f aca="false">Q499*O499</f>
        <v>0.283652750809062</v>
      </c>
      <c r="T499" s="61"/>
    </row>
    <row r="500" customFormat="false" ht="15" hidden="false" customHeight="true" outlineLevel="0" collapsed="false">
      <c r="E500" s="43"/>
      <c r="F500" s="43"/>
      <c r="K500" s="69"/>
      <c r="L500" s="69"/>
      <c r="M500" s="72" t="s">
        <v>101</v>
      </c>
      <c r="N500" s="72"/>
      <c r="O500" s="87" t="n">
        <f aca="false">1/E218</f>
        <v>0.000970873786407767</v>
      </c>
      <c r="P500" s="87"/>
      <c r="Q500" s="73" t="n">
        <f aca="false">$N$482</f>
        <v>5354.22</v>
      </c>
      <c r="R500" s="73"/>
      <c r="S500" s="74" t="n">
        <f aca="false">Q500*O500</f>
        <v>5.1982718446602</v>
      </c>
      <c r="T500" s="74"/>
    </row>
    <row r="501" customFormat="false" ht="15" hidden="false" customHeight="true" outlineLevel="0" collapsed="false">
      <c r="E501" s="43"/>
      <c r="F501" s="43"/>
      <c r="K501" s="14" t="s">
        <v>103</v>
      </c>
      <c r="L501" s="14"/>
      <c r="M501" s="14"/>
      <c r="N501" s="14"/>
      <c r="O501" s="14"/>
      <c r="P501" s="14"/>
      <c r="Q501" s="14"/>
      <c r="R501" s="14"/>
      <c r="S501" s="16" t="n">
        <f aca="false">ROUND(SUM(S499:T500),2)</f>
        <v>5.48</v>
      </c>
      <c r="T501" s="16"/>
    </row>
    <row r="502" customFormat="false" ht="14.25" hidden="false" customHeight="true" outlineLevel="0" collapsed="false">
      <c r="E502" s="43"/>
      <c r="F502" s="43"/>
    </row>
    <row r="503" customFormat="false" ht="15" hidden="false" customHeight="true" outlineLevel="0" collapsed="false">
      <c r="E503" s="43"/>
      <c r="F503" s="43"/>
      <c r="K503" s="48" t="s">
        <v>173</v>
      </c>
      <c r="L503" s="48"/>
      <c r="M503" s="48"/>
      <c r="N503" s="48"/>
      <c r="O503" s="48"/>
      <c r="P503" s="48"/>
      <c r="Q503" s="48"/>
      <c r="R503" s="48"/>
      <c r="S503" s="48"/>
      <c r="T503" s="48"/>
    </row>
    <row r="504" customFormat="false" ht="15" hidden="false" customHeight="true" outlineLevel="0" collapsed="false">
      <c r="E504" s="43"/>
      <c r="F504" s="43"/>
      <c r="K504" s="49" t="s">
        <v>4</v>
      </c>
      <c r="L504" s="49"/>
      <c r="M504" s="49"/>
      <c r="N504" s="49" t="s">
        <v>80</v>
      </c>
      <c r="O504" s="49"/>
      <c r="P504" s="50" t="s">
        <v>81</v>
      </c>
      <c r="Q504" s="50"/>
      <c r="R504" s="50"/>
      <c r="S504" s="50"/>
    </row>
    <row r="505" customFormat="false" ht="15" hidden="false" customHeight="true" outlineLevel="0" collapsed="false">
      <c r="E505" s="43"/>
      <c r="F505" s="43"/>
      <c r="K505" s="11" t="s">
        <v>87</v>
      </c>
      <c r="L505" s="11"/>
      <c r="M505" s="11"/>
      <c r="N505" s="53" t="n">
        <f aca="false">'#9_Encarregado_Limpeza'!$I$142</f>
        <v>8764.87</v>
      </c>
      <c r="O505" s="53"/>
      <c r="P505" s="54" t="s">
        <v>88</v>
      </c>
      <c r="Q505" s="54"/>
      <c r="R505" s="54"/>
      <c r="S505" s="54"/>
    </row>
    <row r="506" customFormat="false" ht="15" hidden="false" customHeight="true" outlineLevel="0" collapsed="false">
      <c r="E506" s="43"/>
      <c r="F506" s="43"/>
      <c r="K506" s="11" t="s">
        <v>89</v>
      </c>
      <c r="L506" s="11"/>
      <c r="M506" s="11"/>
      <c r="N506" s="62" t="n">
        <f aca="false">'#25_Serv_Jatai'!I142</f>
        <v>5415.94</v>
      </c>
      <c r="O506" s="62"/>
      <c r="P506" s="54" t="s">
        <v>174</v>
      </c>
      <c r="Q506" s="54"/>
      <c r="R506" s="54"/>
      <c r="S506" s="54"/>
    </row>
    <row r="507" customFormat="false" ht="15" hidden="false" customHeight="true" outlineLevel="0" collapsed="false">
      <c r="E507" s="43"/>
      <c r="F507" s="43"/>
      <c r="K507" s="4" t="s">
        <v>82</v>
      </c>
      <c r="L507" s="4"/>
      <c r="M507" s="4" t="s">
        <v>4</v>
      </c>
      <c r="N507" s="4"/>
      <c r="O507" s="4" t="s">
        <v>97</v>
      </c>
      <c r="P507" s="4"/>
      <c r="Q507" s="4" t="s">
        <v>80</v>
      </c>
      <c r="R507" s="4"/>
      <c r="S507" s="4" t="s">
        <v>98</v>
      </c>
      <c r="T507" s="4"/>
    </row>
    <row r="508" customFormat="false" ht="15" hidden="false" customHeight="true" outlineLevel="0" collapsed="false">
      <c r="E508" s="43"/>
      <c r="F508" s="43"/>
      <c r="K508" s="69" t="str">
        <f aca="false">A225</f>
        <v>Piso Pavimentado</v>
      </c>
      <c r="L508" s="69"/>
      <c r="M508" s="70" t="s">
        <v>87</v>
      </c>
      <c r="N508" s="70"/>
      <c r="O508" s="86" t="n">
        <f aca="false">1/(30*E225)</f>
        <v>1.85185185185185E-005</v>
      </c>
      <c r="P508" s="86"/>
      <c r="Q508" s="71" t="n">
        <f aca="false">$N$505</f>
        <v>8764.87</v>
      </c>
      <c r="R508" s="71"/>
      <c r="S508" s="61" t="n">
        <f aca="false">Q508*O508</f>
        <v>0.162312407407407</v>
      </c>
      <c r="T508" s="61"/>
    </row>
    <row r="509" customFormat="false" ht="15" hidden="false" customHeight="true" outlineLevel="0" collapsed="false">
      <c r="E509" s="43"/>
      <c r="F509" s="43"/>
      <c r="K509" s="69"/>
      <c r="L509" s="69"/>
      <c r="M509" s="72" t="s">
        <v>101</v>
      </c>
      <c r="N509" s="72"/>
      <c r="O509" s="87" t="n">
        <f aca="false">1/E225</f>
        <v>0.000555555555555556</v>
      </c>
      <c r="P509" s="87"/>
      <c r="Q509" s="73" t="n">
        <f aca="false">$N$506</f>
        <v>5415.94</v>
      </c>
      <c r="R509" s="73"/>
      <c r="S509" s="74" t="n">
        <f aca="false">Q509*O509</f>
        <v>3.00885555555556</v>
      </c>
      <c r="T509" s="74"/>
    </row>
    <row r="510" customFormat="false" ht="15" hidden="false" customHeight="true" outlineLevel="0" collapsed="false">
      <c r="E510" s="43"/>
      <c r="F510" s="43"/>
      <c r="K510" s="14" t="s">
        <v>103</v>
      </c>
      <c r="L510" s="14"/>
      <c r="M510" s="14"/>
      <c r="N510" s="14"/>
      <c r="O510" s="14"/>
      <c r="P510" s="14"/>
      <c r="Q510" s="14"/>
      <c r="R510" s="14"/>
      <c r="S510" s="16" t="n">
        <f aca="false">ROUND(SUM(S508:T509),2)</f>
        <v>3.17</v>
      </c>
      <c r="T510" s="16"/>
    </row>
    <row r="511" customFormat="false" ht="15" hidden="false" customHeight="true" outlineLevel="0" collapsed="false">
      <c r="E511" s="43"/>
      <c r="F511" s="43"/>
      <c r="K511" s="4" t="s">
        <v>82</v>
      </c>
      <c r="L511" s="4"/>
      <c r="M511" s="4" t="s">
        <v>4</v>
      </c>
      <c r="N511" s="4"/>
      <c r="O511" s="4" t="s">
        <v>97</v>
      </c>
      <c r="P511" s="4"/>
      <c r="Q511" s="4" t="s">
        <v>80</v>
      </c>
      <c r="R511" s="4"/>
      <c r="S511" s="4" t="s">
        <v>98</v>
      </c>
      <c r="T511" s="4"/>
    </row>
    <row r="512" customFormat="false" ht="15" hidden="false" customHeight="true" outlineLevel="0" collapsed="false">
      <c r="E512" s="43"/>
      <c r="F512" s="43"/>
      <c r="K512" s="69" t="str">
        <f aca="false">A226</f>
        <v>Varrição de Passeio</v>
      </c>
      <c r="L512" s="69"/>
      <c r="M512" s="70" t="s">
        <v>87</v>
      </c>
      <c r="N512" s="70"/>
      <c r="O512" s="86" t="n">
        <f aca="false">1/(30*E226)</f>
        <v>5.55555555555556E-006</v>
      </c>
      <c r="P512" s="86"/>
      <c r="Q512" s="71" t="n">
        <f aca="false">$N$505</f>
        <v>8764.87</v>
      </c>
      <c r="R512" s="71"/>
      <c r="S512" s="61" t="n">
        <f aca="false">Q512*O512</f>
        <v>0.0486937222222223</v>
      </c>
      <c r="T512" s="61"/>
    </row>
    <row r="513" customFormat="false" ht="15" hidden="false" customHeight="true" outlineLevel="0" collapsed="false">
      <c r="E513" s="43"/>
      <c r="F513" s="43"/>
      <c r="K513" s="69"/>
      <c r="L513" s="69"/>
      <c r="M513" s="72" t="s">
        <v>101</v>
      </c>
      <c r="N513" s="72"/>
      <c r="O513" s="87" t="n">
        <f aca="false">1/E226</f>
        <v>0.000166666666666667</v>
      </c>
      <c r="P513" s="87"/>
      <c r="Q513" s="73" t="n">
        <f aca="false">$N$506</f>
        <v>5415.94</v>
      </c>
      <c r="R513" s="73"/>
      <c r="S513" s="74" t="n">
        <f aca="false">Q513*O513</f>
        <v>0.902656666666668</v>
      </c>
      <c r="T513" s="74"/>
    </row>
    <row r="514" customFormat="false" ht="15" hidden="false" customHeight="true" outlineLevel="0" collapsed="false">
      <c r="E514" s="43"/>
      <c r="F514" s="43"/>
      <c r="K514" s="14" t="s">
        <v>103</v>
      </c>
      <c r="L514" s="14"/>
      <c r="M514" s="14"/>
      <c r="N514" s="14"/>
      <c r="O514" s="14"/>
      <c r="P514" s="14"/>
      <c r="Q514" s="14"/>
      <c r="R514" s="14"/>
      <c r="S514" s="16" t="n">
        <f aca="false">ROUND(SUM(S512:T513),2)</f>
        <v>0.95</v>
      </c>
      <c r="T514" s="16"/>
    </row>
    <row r="515" customFormat="false" ht="14.25" hidden="false" customHeight="true" outlineLevel="0" collapsed="false">
      <c r="E515" s="43"/>
      <c r="F515" s="43"/>
    </row>
    <row r="516" customFormat="false" ht="15" hidden="false" customHeight="true" outlineLevel="0" collapsed="false">
      <c r="E516" s="43"/>
      <c r="F516" s="43"/>
      <c r="K516" s="4" t="s">
        <v>82</v>
      </c>
      <c r="L516" s="4"/>
      <c r="M516" s="4" t="s">
        <v>4</v>
      </c>
      <c r="N516" s="4"/>
      <c r="O516" s="4" t="s">
        <v>97</v>
      </c>
      <c r="P516" s="4"/>
      <c r="Q516" s="4" t="s">
        <v>80</v>
      </c>
      <c r="R516" s="4"/>
      <c r="S516" s="4" t="s">
        <v>98</v>
      </c>
      <c r="T516" s="4"/>
    </row>
    <row r="517" customFormat="false" ht="15" hidden="false" customHeight="true" outlineLevel="0" collapsed="false">
      <c r="E517" s="43"/>
      <c r="F517" s="43"/>
      <c r="K517" s="69" t="str">
        <f aca="false">A227</f>
        <v>Pátio e Área Verde</v>
      </c>
      <c r="L517" s="69"/>
      <c r="M517" s="70" t="s">
        <v>87</v>
      </c>
      <c r="N517" s="70"/>
      <c r="O517" s="86" t="n">
        <f aca="false">1/(30*E227)</f>
        <v>1.85185185185185E-005</v>
      </c>
      <c r="P517" s="86"/>
      <c r="Q517" s="71" t="n">
        <f aca="false">$N$505</f>
        <v>8764.87</v>
      </c>
      <c r="R517" s="71"/>
      <c r="S517" s="61" t="n">
        <f aca="false">Q517*O517</f>
        <v>0.162312407407407</v>
      </c>
      <c r="T517" s="61"/>
    </row>
    <row r="518" customFormat="false" ht="15" hidden="false" customHeight="true" outlineLevel="0" collapsed="false">
      <c r="E518" s="43"/>
      <c r="F518" s="43"/>
      <c r="K518" s="69"/>
      <c r="L518" s="69"/>
      <c r="M518" s="72" t="s">
        <v>101</v>
      </c>
      <c r="N518" s="72"/>
      <c r="O518" s="87" t="n">
        <f aca="false">1/E227</f>
        <v>0.000555555555555556</v>
      </c>
      <c r="P518" s="87"/>
      <c r="Q518" s="73" t="n">
        <f aca="false">$N$506</f>
        <v>5415.94</v>
      </c>
      <c r="R518" s="73"/>
      <c r="S518" s="74" t="n">
        <f aca="false">Q518*O518</f>
        <v>3.00885555555556</v>
      </c>
      <c r="T518" s="74"/>
    </row>
    <row r="519" customFormat="false" ht="15" hidden="false" customHeight="true" outlineLevel="0" collapsed="false">
      <c r="E519" s="43"/>
      <c r="F519" s="43"/>
      <c r="K519" s="14" t="s">
        <v>103</v>
      </c>
      <c r="L519" s="14"/>
      <c r="M519" s="14"/>
      <c r="N519" s="14"/>
      <c r="O519" s="14"/>
      <c r="P519" s="14"/>
      <c r="Q519" s="14"/>
      <c r="R519" s="14"/>
      <c r="S519" s="16" t="n">
        <f aca="false">ROUND(SUM(S517:T518),2)</f>
        <v>3.17</v>
      </c>
      <c r="T519" s="16"/>
    </row>
    <row r="520" customFormat="false" ht="14.25" hidden="false" customHeight="true" outlineLevel="0" collapsed="false">
      <c r="E520" s="43"/>
      <c r="F520" s="43"/>
    </row>
    <row r="521" customFormat="false" ht="15" hidden="false" customHeight="true" outlineLevel="0" collapsed="false">
      <c r="E521" s="43"/>
      <c r="F521" s="43"/>
      <c r="K521" s="4" t="s">
        <v>82</v>
      </c>
      <c r="L521" s="4"/>
      <c r="M521" s="4" t="s">
        <v>4</v>
      </c>
      <c r="N521" s="4"/>
      <c r="O521" s="4" t="s">
        <v>97</v>
      </c>
      <c r="P521" s="4"/>
      <c r="Q521" s="4" t="s">
        <v>80</v>
      </c>
      <c r="R521" s="4"/>
      <c r="S521" s="4" t="s">
        <v>98</v>
      </c>
      <c r="T521" s="4"/>
    </row>
    <row r="522" customFormat="false" ht="15" hidden="false" customHeight="true" outlineLevel="0" collapsed="false">
      <c r="E522" s="43"/>
      <c r="F522" s="43"/>
      <c r="K522" s="69" t="str">
        <f aca="false">A228</f>
        <v>Coleta de Detritos</v>
      </c>
      <c r="L522" s="69"/>
      <c r="M522" s="70" t="s">
        <v>87</v>
      </c>
      <c r="N522" s="70"/>
      <c r="O522" s="86" t="n">
        <f aca="false">1/(30*E228)</f>
        <v>3.33333333333333E-007</v>
      </c>
      <c r="P522" s="86"/>
      <c r="Q522" s="71" t="n">
        <f aca="false">$N$505</f>
        <v>8764.87</v>
      </c>
      <c r="R522" s="71"/>
      <c r="S522" s="61" t="n">
        <f aca="false">Q522*O522</f>
        <v>0.00292162333333333</v>
      </c>
      <c r="T522" s="61"/>
    </row>
    <row r="523" customFormat="false" ht="15" hidden="false" customHeight="true" outlineLevel="0" collapsed="false">
      <c r="E523" s="43"/>
      <c r="F523" s="43"/>
      <c r="K523" s="69"/>
      <c r="L523" s="69"/>
      <c r="M523" s="72" t="s">
        <v>101</v>
      </c>
      <c r="N523" s="72"/>
      <c r="O523" s="87" t="n">
        <f aca="false">1/E228</f>
        <v>1E-005</v>
      </c>
      <c r="P523" s="87"/>
      <c r="Q523" s="73" t="n">
        <f aca="false">$N$506</f>
        <v>5415.94</v>
      </c>
      <c r="R523" s="73"/>
      <c r="S523" s="74" t="n">
        <f aca="false">Q523*O523</f>
        <v>0.0541594</v>
      </c>
      <c r="T523" s="74"/>
    </row>
    <row r="524" customFormat="false" ht="15" hidden="false" customHeight="true" outlineLevel="0" collapsed="false">
      <c r="E524" s="43"/>
      <c r="F524" s="43"/>
      <c r="K524" s="14" t="s">
        <v>103</v>
      </c>
      <c r="L524" s="14"/>
      <c r="M524" s="14"/>
      <c r="N524" s="14"/>
      <c r="O524" s="14"/>
      <c r="P524" s="14"/>
      <c r="Q524" s="14"/>
      <c r="R524" s="14"/>
      <c r="S524" s="16" t="n">
        <f aca="false">ROUND(SUM(S522:T523),2)</f>
        <v>0.06</v>
      </c>
      <c r="T524" s="16"/>
    </row>
    <row r="525" customFormat="false" ht="14.25" hidden="false" customHeight="true" outlineLevel="0" collapsed="false">
      <c r="E525" s="43"/>
      <c r="F525" s="43"/>
    </row>
    <row r="526" customFormat="false" ht="15" hidden="false" customHeight="true" outlineLevel="0" collapsed="false">
      <c r="E526" s="43"/>
      <c r="F526" s="43"/>
      <c r="K526" s="4" t="s">
        <v>82</v>
      </c>
      <c r="L526" s="4"/>
      <c r="M526" s="4" t="s">
        <v>4</v>
      </c>
      <c r="N526" s="4"/>
      <c r="O526" s="4" t="s">
        <v>97</v>
      </c>
      <c r="P526" s="4"/>
      <c r="Q526" s="4" t="s">
        <v>80</v>
      </c>
      <c r="R526" s="4"/>
      <c r="S526" s="4" t="s">
        <v>98</v>
      </c>
      <c r="T526" s="4"/>
    </row>
    <row r="527" customFormat="false" ht="15" hidden="false" customHeight="true" outlineLevel="0" collapsed="false">
      <c r="E527" s="43"/>
      <c r="F527" s="43"/>
      <c r="K527" s="69" t="str">
        <f aca="false">A229</f>
        <v>Piso Frio</v>
      </c>
      <c r="L527" s="69"/>
      <c r="M527" s="70" t="s">
        <v>87</v>
      </c>
      <c r="N527" s="70"/>
      <c r="O527" s="86" t="n">
        <f aca="false">1/(30*E229)</f>
        <v>3.50877192982456E-005</v>
      </c>
      <c r="P527" s="86"/>
      <c r="Q527" s="71" t="n">
        <f aca="false">$N$505</f>
        <v>8764.87</v>
      </c>
      <c r="R527" s="71"/>
      <c r="S527" s="61" t="n">
        <f aca="false">Q527*O527</f>
        <v>0.307539298245614</v>
      </c>
      <c r="T527" s="61"/>
    </row>
    <row r="528" customFormat="false" ht="15" hidden="false" customHeight="true" outlineLevel="0" collapsed="false">
      <c r="E528" s="43"/>
      <c r="F528" s="43"/>
      <c r="K528" s="69"/>
      <c r="L528" s="69"/>
      <c r="M528" s="72" t="s">
        <v>101</v>
      </c>
      <c r="N528" s="72"/>
      <c r="O528" s="87" t="n">
        <f aca="false">1/E229</f>
        <v>0.00105263157894737</v>
      </c>
      <c r="P528" s="87"/>
      <c r="Q528" s="73" t="n">
        <f aca="false">$N$506</f>
        <v>5415.94</v>
      </c>
      <c r="R528" s="73"/>
      <c r="S528" s="74" t="n">
        <f aca="false">Q528*O528</f>
        <v>5.70098947368422</v>
      </c>
      <c r="T528" s="74"/>
    </row>
    <row r="529" customFormat="false" ht="15" hidden="false" customHeight="true" outlineLevel="0" collapsed="false">
      <c r="E529" s="43"/>
      <c r="F529" s="43"/>
      <c r="K529" s="14" t="s">
        <v>103</v>
      </c>
      <c r="L529" s="14"/>
      <c r="M529" s="14"/>
      <c r="N529" s="14"/>
      <c r="O529" s="14"/>
      <c r="P529" s="14"/>
      <c r="Q529" s="14"/>
      <c r="R529" s="14"/>
      <c r="S529" s="16" t="n">
        <f aca="false">ROUND(SUM(S527:T528),2)</f>
        <v>6.01</v>
      </c>
      <c r="T529" s="16"/>
    </row>
    <row r="530" customFormat="false" ht="14.25" hidden="false" customHeight="true" outlineLevel="0" collapsed="false">
      <c r="E530" s="43"/>
      <c r="F530" s="43"/>
    </row>
    <row r="531" customFormat="false" ht="15" hidden="false" customHeight="true" outlineLevel="0" collapsed="false">
      <c r="E531" s="43"/>
      <c r="F531" s="43"/>
      <c r="K531" s="48" t="s">
        <v>175</v>
      </c>
      <c r="L531" s="48"/>
      <c r="M531" s="48"/>
      <c r="N531" s="48"/>
      <c r="O531" s="48"/>
      <c r="P531" s="48"/>
      <c r="Q531" s="48"/>
      <c r="R531" s="48"/>
      <c r="S531" s="48"/>
      <c r="T531" s="48"/>
    </row>
    <row r="532" customFormat="false" ht="15" hidden="false" customHeight="true" outlineLevel="0" collapsed="false">
      <c r="E532" s="43"/>
      <c r="F532" s="43"/>
      <c r="K532" s="49" t="s">
        <v>4</v>
      </c>
      <c r="L532" s="49"/>
      <c r="M532" s="49"/>
      <c r="N532" s="49" t="s">
        <v>80</v>
      </c>
      <c r="O532" s="49"/>
      <c r="P532" s="50" t="s">
        <v>81</v>
      </c>
      <c r="Q532" s="50"/>
      <c r="R532" s="50"/>
      <c r="S532" s="50"/>
    </row>
    <row r="533" customFormat="false" ht="15" hidden="false" customHeight="true" outlineLevel="0" collapsed="false">
      <c r="E533" s="43"/>
      <c r="F533" s="43"/>
      <c r="K533" s="11" t="s">
        <v>87</v>
      </c>
      <c r="L533" s="11"/>
      <c r="M533" s="11"/>
      <c r="N533" s="53" t="n">
        <f aca="false">'#9_Encarregado_Limpeza'!$I$142</f>
        <v>8764.87</v>
      </c>
      <c r="O533" s="53"/>
      <c r="P533" s="54" t="s">
        <v>88</v>
      </c>
      <c r="Q533" s="54"/>
      <c r="R533" s="54"/>
      <c r="S533" s="54"/>
    </row>
    <row r="534" customFormat="false" ht="15" hidden="false" customHeight="true" outlineLevel="0" collapsed="false">
      <c r="E534" s="43"/>
      <c r="F534" s="43"/>
      <c r="K534" s="11" t="s">
        <v>89</v>
      </c>
      <c r="L534" s="11"/>
      <c r="M534" s="11"/>
      <c r="N534" s="62" t="n">
        <f aca="false">'#26_Serv_Luziania'!I142</f>
        <v>5313.51</v>
      </c>
      <c r="O534" s="62"/>
      <c r="P534" s="54" t="s">
        <v>176</v>
      </c>
      <c r="Q534" s="54"/>
      <c r="R534" s="54"/>
      <c r="S534" s="54"/>
    </row>
    <row r="535" customFormat="false" ht="15" hidden="false" customHeight="true" outlineLevel="0" collapsed="false">
      <c r="E535" s="43"/>
      <c r="F535" s="43"/>
      <c r="K535" s="4" t="s">
        <v>82</v>
      </c>
      <c r="L535" s="4"/>
      <c r="M535" s="4" t="s">
        <v>4</v>
      </c>
      <c r="N535" s="4"/>
      <c r="O535" s="4" t="s">
        <v>97</v>
      </c>
      <c r="P535" s="4"/>
      <c r="Q535" s="4" t="s">
        <v>80</v>
      </c>
      <c r="R535" s="4"/>
      <c r="S535" s="4" t="s">
        <v>98</v>
      </c>
      <c r="T535" s="4"/>
    </row>
    <row r="536" customFormat="false" ht="15" hidden="false" customHeight="true" outlineLevel="0" collapsed="false">
      <c r="E536" s="43"/>
      <c r="F536" s="43"/>
      <c r="K536" s="69" t="str">
        <f aca="false">A236</f>
        <v>Piso Pavimentado</v>
      </c>
      <c r="L536" s="69"/>
      <c r="M536" s="70" t="s">
        <v>87</v>
      </c>
      <c r="N536" s="70"/>
      <c r="O536" s="86" t="n">
        <f aca="false">1/(30*E236)</f>
        <v>1.85185185185185E-005</v>
      </c>
      <c r="P536" s="86"/>
      <c r="Q536" s="71" t="n">
        <f aca="false">$N$533</f>
        <v>8764.87</v>
      </c>
      <c r="R536" s="71"/>
      <c r="S536" s="61" t="n">
        <f aca="false">Q536*O536</f>
        <v>0.162312407407407</v>
      </c>
      <c r="T536" s="61"/>
    </row>
    <row r="537" customFormat="false" ht="15" hidden="false" customHeight="true" outlineLevel="0" collapsed="false">
      <c r="E537" s="43"/>
      <c r="F537" s="43"/>
      <c r="K537" s="69"/>
      <c r="L537" s="69"/>
      <c r="M537" s="72" t="s">
        <v>101</v>
      </c>
      <c r="N537" s="72"/>
      <c r="O537" s="87" t="n">
        <f aca="false">1/E236</f>
        <v>0.000555555555555556</v>
      </c>
      <c r="P537" s="87"/>
      <c r="Q537" s="73" t="n">
        <f aca="false">$N$534</f>
        <v>5313.51</v>
      </c>
      <c r="R537" s="73"/>
      <c r="S537" s="74" t="n">
        <f aca="false">Q537*O537</f>
        <v>2.95195</v>
      </c>
      <c r="T537" s="74"/>
    </row>
    <row r="538" customFormat="false" ht="15" hidden="false" customHeight="true" outlineLevel="0" collapsed="false">
      <c r="E538" s="43"/>
      <c r="F538" s="43"/>
      <c r="K538" s="14" t="s">
        <v>103</v>
      </c>
      <c r="L538" s="14"/>
      <c r="M538" s="14"/>
      <c r="N538" s="14"/>
      <c r="O538" s="14"/>
      <c r="P538" s="14"/>
      <c r="Q538" s="14"/>
      <c r="R538" s="14"/>
      <c r="S538" s="16" t="n">
        <f aca="false">ROUND(SUM(S536:T537),2)</f>
        <v>3.11</v>
      </c>
      <c r="T538" s="16"/>
    </row>
    <row r="539" customFormat="false" ht="14.25" hidden="false" customHeight="true" outlineLevel="0" collapsed="false">
      <c r="E539" s="43"/>
      <c r="F539" s="43"/>
    </row>
    <row r="540" customFormat="false" ht="15" hidden="false" customHeight="true" outlineLevel="0" collapsed="false">
      <c r="E540" s="43"/>
      <c r="F540" s="43"/>
      <c r="K540" s="4" t="s">
        <v>82</v>
      </c>
      <c r="L540" s="4"/>
      <c r="M540" s="4" t="s">
        <v>4</v>
      </c>
      <c r="N540" s="4"/>
      <c r="O540" s="4" t="s">
        <v>97</v>
      </c>
      <c r="P540" s="4"/>
      <c r="Q540" s="4" t="s">
        <v>80</v>
      </c>
      <c r="R540" s="4"/>
      <c r="S540" s="4" t="s">
        <v>98</v>
      </c>
      <c r="T540" s="4"/>
    </row>
    <row r="541" customFormat="false" ht="15" hidden="false" customHeight="true" outlineLevel="0" collapsed="false">
      <c r="E541" s="43"/>
      <c r="F541" s="43"/>
      <c r="K541" s="69" t="str">
        <f aca="false">A237</f>
        <v>Varrição de Passeio</v>
      </c>
      <c r="L541" s="69"/>
      <c r="M541" s="70" t="s">
        <v>87</v>
      </c>
      <c r="N541" s="70"/>
      <c r="O541" s="86" t="n">
        <f aca="false">1/(30*E237)</f>
        <v>5.55555555555556E-006</v>
      </c>
      <c r="P541" s="86"/>
      <c r="Q541" s="71" t="n">
        <f aca="false">$N$533</f>
        <v>8764.87</v>
      </c>
      <c r="R541" s="71"/>
      <c r="S541" s="61" t="n">
        <f aca="false">Q541*O541</f>
        <v>0.0486937222222223</v>
      </c>
      <c r="T541" s="61"/>
    </row>
    <row r="542" customFormat="false" ht="15" hidden="false" customHeight="true" outlineLevel="0" collapsed="false">
      <c r="E542" s="43"/>
      <c r="F542" s="43"/>
      <c r="K542" s="69"/>
      <c r="L542" s="69"/>
      <c r="M542" s="72" t="s">
        <v>101</v>
      </c>
      <c r="N542" s="72"/>
      <c r="O542" s="87" t="n">
        <f aca="false">1/E237</f>
        <v>0.000166666666666667</v>
      </c>
      <c r="P542" s="87"/>
      <c r="Q542" s="73" t="n">
        <f aca="false">$N$534</f>
        <v>5313.51</v>
      </c>
      <c r="R542" s="73"/>
      <c r="S542" s="74" t="n">
        <f aca="false">Q542*O542</f>
        <v>0.885585000000002</v>
      </c>
      <c r="T542" s="74"/>
    </row>
    <row r="543" customFormat="false" ht="15" hidden="false" customHeight="true" outlineLevel="0" collapsed="false">
      <c r="E543" s="43"/>
      <c r="F543" s="43"/>
      <c r="K543" s="14" t="s">
        <v>103</v>
      </c>
      <c r="L543" s="14"/>
      <c r="M543" s="14"/>
      <c r="N543" s="14"/>
      <c r="O543" s="14"/>
      <c r="P543" s="14"/>
      <c r="Q543" s="14"/>
      <c r="R543" s="14"/>
      <c r="S543" s="16" t="n">
        <f aca="false">ROUND(SUM(S541:T542),2)</f>
        <v>0.93</v>
      </c>
      <c r="T543" s="16"/>
    </row>
    <row r="544" customFormat="false" ht="14.25" hidden="false" customHeight="true" outlineLevel="0" collapsed="false">
      <c r="E544" s="43"/>
      <c r="F544" s="43"/>
    </row>
    <row r="545" customFormat="false" ht="15" hidden="false" customHeight="true" outlineLevel="0" collapsed="false">
      <c r="E545" s="43"/>
      <c r="F545" s="43"/>
      <c r="K545" s="4" t="s">
        <v>82</v>
      </c>
      <c r="L545" s="4"/>
      <c r="M545" s="4" t="s">
        <v>4</v>
      </c>
      <c r="N545" s="4"/>
      <c r="O545" s="4" t="s">
        <v>97</v>
      </c>
      <c r="P545" s="4"/>
      <c r="Q545" s="4" t="s">
        <v>80</v>
      </c>
      <c r="R545" s="4"/>
      <c r="S545" s="4" t="s">
        <v>98</v>
      </c>
      <c r="T545" s="4"/>
    </row>
    <row r="546" customFormat="false" ht="15" hidden="false" customHeight="true" outlineLevel="0" collapsed="false">
      <c r="E546" s="43"/>
      <c r="F546" s="43"/>
      <c r="K546" s="69" t="str">
        <f aca="false">A238</f>
        <v>Pátio e Área Verde</v>
      </c>
      <c r="L546" s="69"/>
      <c r="M546" s="70" t="s">
        <v>87</v>
      </c>
      <c r="N546" s="70"/>
      <c r="O546" s="86" t="n">
        <f aca="false">1/(30*E238)</f>
        <v>1.85185185185185E-005</v>
      </c>
      <c r="P546" s="86"/>
      <c r="Q546" s="71" t="n">
        <f aca="false">$N$533</f>
        <v>8764.87</v>
      </c>
      <c r="R546" s="71"/>
      <c r="S546" s="61" t="n">
        <f aca="false">Q546*O546</f>
        <v>0.162312407407407</v>
      </c>
      <c r="T546" s="61"/>
    </row>
    <row r="547" customFormat="false" ht="15" hidden="false" customHeight="true" outlineLevel="0" collapsed="false">
      <c r="E547" s="43"/>
      <c r="F547" s="43"/>
      <c r="K547" s="69"/>
      <c r="L547" s="69"/>
      <c r="M547" s="72" t="s">
        <v>101</v>
      </c>
      <c r="N547" s="72"/>
      <c r="O547" s="87" t="n">
        <f aca="false">1/E238</f>
        <v>0.000555555555555556</v>
      </c>
      <c r="P547" s="87"/>
      <c r="Q547" s="73" t="n">
        <f aca="false">$N$534</f>
        <v>5313.51</v>
      </c>
      <c r="R547" s="73"/>
      <c r="S547" s="74" t="n">
        <f aca="false">Q547*O547</f>
        <v>2.95195</v>
      </c>
      <c r="T547" s="74"/>
    </row>
    <row r="548" customFormat="false" ht="15" hidden="false" customHeight="true" outlineLevel="0" collapsed="false">
      <c r="E548" s="43"/>
      <c r="F548" s="43"/>
      <c r="K548" s="14" t="s">
        <v>103</v>
      </c>
      <c r="L548" s="14"/>
      <c r="M548" s="14"/>
      <c r="N548" s="14"/>
      <c r="O548" s="14"/>
      <c r="P548" s="14"/>
      <c r="Q548" s="14"/>
      <c r="R548" s="14"/>
      <c r="S548" s="16" t="n">
        <f aca="false">ROUND(SUM(S546:T547),2)</f>
        <v>3.11</v>
      </c>
      <c r="T548" s="16"/>
    </row>
    <row r="549" customFormat="false" ht="14.25" hidden="false" customHeight="true" outlineLevel="0" collapsed="false">
      <c r="E549" s="43"/>
      <c r="F549" s="43"/>
    </row>
    <row r="550" customFormat="false" ht="15" hidden="false" customHeight="true" outlineLevel="0" collapsed="false">
      <c r="E550" s="43"/>
      <c r="F550" s="43"/>
      <c r="K550" s="4" t="s">
        <v>82</v>
      </c>
      <c r="L550" s="4"/>
      <c r="M550" s="4" t="s">
        <v>4</v>
      </c>
      <c r="N550" s="4"/>
      <c r="O550" s="4" t="s">
        <v>97</v>
      </c>
      <c r="P550" s="4"/>
      <c r="Q550" s="4" t="s">
        <v>80</v>
      </c>
      <c r="R550" s="4"/>
      <c r="S550" s="4" t="s">
        <v>98</v>
      </c>
      <c r="T550" s="4"/>
    </row>
    <row r="551" customFormat="false" ht="15" hidden="false" customHeight="true" outlineLevel="0" collapsed="false">
      <c r="E551" s="43"/>
      <c r="F551" s="43"/>
      <c r="K551" s="69" t="str">
        <f aca="false">A239</f>
        <v>Coleta de Detritos</v>
      </c>
      <c r="L551" s="69"/>
      <c r="M551" s="70" t="s">
        <v>87</v>
      </c>
      <c r="N551" s="70"/>
      <c r="O551" s="86" t="n">
        <f aca="false">1/(30*E239)</f>
        <v>3.33333333333333E-007</v>
      </c>
      <c r="P551" s="86"/>
      <c r="Q551" s="71" t="n">
        <f aca="false">$N$533</f>
        <v>8764.87</v>
      </c>
      <c r="R551" s="71"/>
      <c r="S551" s="61" t="n">
        <f aca="false">Q551*O551</f>
        <v>0.00292162333333333</v>
      </c>
      <c r="T551" s="61"/>
    </row>
    <row r="552" customFormat="false" ht="15" hidden="false" customHeight="true" outlineLevel="0" collapsed="false">
      <c r="E552" s="43"/>
      <c r="F552" s="43"/>
      <c r="K552" s="69"/>
      <c r="L552" s="69"/>
      <c r="M552" s="72" t="s">
        <v>101</v>
      </c>
      <c r="N552" s="72"/>
      <c r="O552" s="87" t="n">
        <f aca="false">1/E239</f>
        <v>1E-005</v>
      </c>
      <c r="P552" s="87"/>
      <c r="Q552" s="73" t="n">
        <f aca="false">$N$534</f>
        <v>5313.51</v>
      </c>
      <c r="R552" s="73"/>
      <c r="S552" s="74" t="n">
        <f aca="false">Q552*O552</f>
        <v>0.0531351</v>
      </c>
      <c r="T552" s="74"/>
    </row>
    <row r="553" customFormat="false" ht="15" hidden="false" customHeight="true" outlineLevel="0" collapsed="false">
      <c r="E553" s="43"/>
      <c r="F553" s="43"/>
      <c r="K553" s="14" t="s">
        <v>103</v>
      </c>
      <c r="L553" s="14"/>
      <c r="M553" s="14"/>
      <c r="N553" s="14"/>
      <c r="O553" s="14"/>
      <c r="P553" s="14"/>
      <c r="Q553" s="14"/>
      <c r="R553" s="14"/>
      <c r="S553" s="16" t="n">
        <f aca="false">ROUND(SUM(S551:T552),2)</f>
        <v>0.06</v>
      </c>
      <c r="T553" s="16"/>
    </row>
    <row r="554" customFormat="false" ht="14.25" hidden="false" customHeight="true" outlineLevel="0" collapsed="false">
      <c r="E554" s="43"/>
      <c r="F554" s="43"/>
    </row>
    <row r="555" customFormat="false" ht="15" hidden="false" customHeight="true" outlineLevel="0" collapsed="false">
      <c r="E555" s="43"/>
      <c r="F555" s="43"/>
      <c r="K555" s="4" t="s">
        <v>82</v>
      </c>
      <c r="L555" s="4"/>
      <c r="M555" s="4" t="s">
        <v>4</v>
      </c>
      <c r="N555" s="4"/>
      <c r="O555" s="4" t="s">
        <v>97</v>
      </c>
      <c r="P555" s="4"/>
      <c r="Q555" s="4" t="s">
        <v>80</v>
      </c>
      <c r="R555" s="4"/>
      <c r="S555" s="4" t="s">
        <v>98</v>
      </c>
      <c r="T555" s="4"/>
    </row>
    <row r="556" customFormat="false" ht="15" hidden="false" customHeight="true" outlineLevel="0" collapsed="false">
      <c r="E556" s="43"/>
      <c r="F556" s="43"/>
      <c r="K556" s="69" t="str">
        <f aca="false">A240</f>
        <v>Piso Frio</v>
      </c>
      <c r="L556" s="69"/>
      <c r="M556" s="70" t="s">
        <v>87</v>
      </c>
      <c r="N556" s="70"/>
      <c r="O556" s="86" t="n">
        <f aca="false">1/(30*E240)</f>
        <v>3.08641975308642E-005</v>
      </c>
      <c r="P556" s="86"/>
      <c r="Q556" s="71" t="n">
        <f aca="false">$N$533</f>
        <v>8764.87</v>
      </c>
      <c r="R556" s="71"/>
      <c r="S556" s="61" t="n">
        <f aca="false">Q556*O556</f>
        <v>0.270520679012346</v>
      </c>
      <c r="T556" s="61"/>
    </row>
    <row r="557" customFormat="false" ht="15" hidden="false" customHeight="true" outlineLevel="0" collapsed="false">
      <c r="E557" s="43"/>
      <c r="F557" s="43"/>
      <c r="K557" s="69"/>
      <c r="L557" s="69"/>
      <c r="M557" s="72" t="s">
        <v>101</v>
      </c>
      <c r="N557" s="72"/>
      <c r="O557" s="87" t="n">
        <f aca="false">1/E240</f>
        <v>0.000925925925925926</v>
      </c>
      <c r="P557" s="87"/>
      <c r="Q557" s="73" t="n">
        <f aca="false">$N$534</f>
        <v>5313.51</v>
      </c>
      <c r="R557" s="73"/>
      <c r="S557" s="74" t="n">
        <f aca="false">Q557*O557</f>
        <v>4.91991666666667</v>
      </c>
      <c r="T557" s="74"/>
    </row>
    <row r="558" customFormat="false" ht="15" hidden="false" customHeight="true" outlineLevel="0" collapsed="false">
      <c r="E558" s="43"/>
      <c r="F558" s="43"/>
      <c r="K558" s="14" t="s">
        <v>103</v>
      </c>
      <c r="L558" s="14"/>
      <c r="M558" s="14"/>
      <c r="N558" s="14"/>
      <c r="O558" s="14"/>
      <c r="P558" s="14"/>
      <c r="Q558" s="14"/>
      <c r="R558" s="14"/>
      <c r="S558" s="16" t="n">
        <f aca="false">ROUND(SUM(S556:T557),2)</f>
        <v>5.19</v>
      </c>
      <c r="T558" s="16"/>
    </row>
    <row r="559" customFormat="false" ht="14.25" hidden="false" customHeight="true" outlineLevel="0" collapsed="false">
      <c r="E559" s="43"/>
      <c r="F559" s="43"/>
    </row>
    <row r="560" customFormat="false" ht="14.25" hidden="false" customHeight="true" outlineLevel="0" collapsed="false">
      <c r="E560" s="43"/>
      <c r="F560" s="43"/>
    </row>
    <row r="561" customFormat="false" ht="15" hidden="false" customHeight="true" outlineLevel="0" collapsed="false">
      <c r="E561" s="43"/>
      <c r="F561" s="43"/>
      <c r="K561" s="48" t="s">
        <v>177</v>
      </c>
      <c r="L561" s="48"/>
      <c r="M561" s="48"/>
      <c r="N561" s="48"/>
      <c r="O561" s="48"/>
      <c r="P561" s="48"/>
      <c r="Q561" s="48"/>
      <c r="R561" s="48"/>
      <c r="S561" s="48"/>
      <c r="T561" s="48"/>
    </row>
    <row r="562" customFormat="false" ht="15" hidden="false" customHeight="true" outlineLevel="0" collapsed="false">
      <c r="E562" s="43"/>
      <c r="F562" s="43"/>
      <c r="K562" s="49" t="s">
        <v>4</v>
      </c>
      <c r="L562" s="49"/>
      <c r="M562" s="49"/>
      <c r="N562" s="49" t="s">
        <v>80</v>
      </c>
      <c r="O562" s="49"/>
      <c r="P562" s="50" t="s">
        <v>81</v>
      </c>
      <c r="Q562" s="50"/>
      <c r="R562" s="50"/>
      <c r="S562" s="50"/>
    </row>
    <row r="563" customFormat="false" ht="15" hidden="false" customHeight="true" outlineLevel="0" collapsed="false">
      <c r="E563" s="43"/>
      <c r="F563" s="43"/>
      <c r="K563" s="11" t="s">
        <v>87</v>
      </c>
      <c r="L563" s="11"/>
      <c r="M563" s="11"/>
      <c r="N563" s="53" t="n">
        <f aca="false">'#9_Encarregado_Limpeza'!$I$142</f>
        <v>8764.87</v>
      </c>
      <c r="O563" s="53"/>
      <c r="P563" s="54" t="s">
        <v>88</v>
      </c>
      <c r="Q563" s="54"/>
      <c r="R563" s="54"/>
      <c r="S563" s="54"/>
    </row>
    <row r="564" customFormat="false" ht="15" hidden="false" customHeight="true" outlineLevel="0" collapsed="false">
      <c r="E564" s="43"/>
      <c r="F564" s="43"/>
      <c r="K564" s="11" t="s">
        <v>89</v>
      </c>
      <c r="L564" s="11"/>
      <c r="M564" s="11"/>
      <c r="N564" s="62" t="n">
        <f aca="false">'#27_Serv_Mineiros'!I142</f>
        <v>5388.14</v>
      </c>
      <c r="O564" s="62"/>
      <c r="P564" s="54" t="s">
        <v>178</v>
      </c>
      <c r="Q564" s="54"/>
      <c r="R564" s="54"/>
      <c r="S564" s="54"/>
    </row>
    <row r="565" customFormat="false" ht="15" hidden="false" customHeight="true" outlineLevel="0" collapsed="false">
      <c r="E565" s="43"/>
      <c r="F565" s="43"/>
      <c r="K565" s="4" t="s">
        <v>82</v>
      </c>
      <c r="L565" s="4"/>
      <c r="M565" s="4" t="s">
        <v>4</v>
      </c>
      <c r="N565" s="4"/>
      <c r="O565" s="4" t="s">
        <v>97</v>
      </c>
      <c r="P565" s="4"/>
      <c r="Q565" s="4" t="s">
        <v>80</v>
      </c>
      <c r="R565" s="4"/>
      <c r="S565" s="4" t="s">
        <v>98</v>
      </c>
      <c r="T565" s="4"/>
    </row>
    <row r="566" customFormat="false" ht="15" hidden="false" customHeight="true" outlineLevel="0" collapsed="false">
      <c r="E566" s="43"/>
      <c r="F566" s="43"/>
      <c r="K566" s="69" t="str">
        <f aca="false">A247</f>
        <v>Piso Pavimentado</v>
      </c>
      <c r="L566" s="69"/>
      <c r="M566" s="70" t="s">
        <v>87</v>
      </c>
      <c r="N566" s="70"/>
      <c r="O566" s="86" t="n">
        <f aca="false">1/(30*E247)</f>
        <v>1.96078431372549E-005</v>
      </c>
      <c r="P566" s="86"/>
      <c r="Q566" s="71" t="n">
        <f aca="false">$N$563</f>
        <v>8764.87</v>
      </c>
      <c r="R566" s="71"/>
      <c r="S566" s="61" t="n">
        <f aca="false">Q566*O566</f>
        <v>0.171860196078431</v>
      </c>
      <c r="T566" s="61"/>
    </row>
    <row r="567" customFormat="false" ht="15" hidden="false" customHeight="true" outlineLevel="0" collapsed="false">
      <c r="E567" s="43"/>
      <c r="F567" s="43"/>
      <c r="K567" s="69"/>
      <c r="L567" s="69"/>
      <c r="M567" s="72" t="s">
        <v>101</v>
      </c>
      <c r="N567" s="72"/>
      <c r="O567" s="87" t="n">
        <f aca="false">1/E247</f>
        <v>0.000588235294117647</v>
      </c>
      <c r="P567" s="87"/>
      <c r="Q567" s="73" t="n">
        <f aca="false">$N$564</f>
        <v>5388.14</v>
      </c>
      <c r="R567" s="73"/>
      <c r="S567" s="74" t="n">
        <f aca="false">Q567*O567</f>
        <v>3.16949411764706</v>
      </c>
      <c r="T567" s="74"/>
    </row>
    <row r="568" customFormat="false" ht="15" hidden="false" customHeight="true" outlineLevel="0" collapsed="false">
      <c r="E568" s="43"/>
      <c r="F568" s="43"/>
      <c r="K568" s="14" t="s">
        <v>103</v>
      </c>
      <c r="L568" s="14"/>
      <c r="M568" s="14"/>
      <c r="N568" s="14"/>
      <c r="O568" s="14"/>
      <c r="P568" s="14"/>
      <c r="Q568" s="14"/>
      <c r="R568" s="14"/>
      <c r="S568" s="16" t="n">
        <f aca="false">ROUND(SUM(S566:T567),2)</f>
        <v>3.34</v>
      </c>
      <c r="T568" s="16"/>
    </row>
    <row r="569" customFormat="false" ht="14.25" hidden="false" customHeight="true" outlineLevel="0" collapsed="false">
      <c r="E569" s="43"/>
      <c r="F569" s="43"/>
    </row>
    <row r="570" customFormat="false" ht="15" hidden="false" customHeight="true" outlineLevel="0" collapsed="false">
      <c r="E570" s="43"/>
      <c r="F570" s="43"/>
      <c r="K570" s="4" t="s">
        <v>82</v>
      </c>
      <c r="L570" s="4"/>
      <c r="M570" s="4" t="s">
        <v>4</v>
      </c>
      <c r="N570" s="4"/>
      <c r="O570" s="4" t="s">
        <v>97</v>
      </c>
      <c r="P570" s="4"/>
      <c r="Q570" s="4" t="s">
        <v>80</v>
      </c>
      <c r="R570" s="4"/>
      <c r="S570" s="4" t="s">
        <v>98</v>
      </c>
      <c r="T570" s="4"/>
    </row>
    <row r="571" customFormat="false" ht="15" hidden="false" customHeight="true" outlineLevel="0" collapsed="false">
      <c r="E571" s="43"/>
      <c r="F571" s="43"/>
      <c r="K571" s="69" t="str">
        <f aca="false">A248</f>
        <v>Varrição de Passeio</v>
      </c>
      <c r="L571" s="69"/>
      <c r="M571" s="70" t="s">
        <v>87</v>
      </c>
      <c r="N571" s="70"/>
      <c r="O571" s="86" t="n">
        <f aca="false">1/(30*E248)</f>
        <v>5.55555555555556E-006</v>
      </c>
      <c r="P571" s="86"/>
      <c r="Q571" s="71" t="n">
        <f aca="false">$N$563</f>
        <v>8764.87</v>
      </c>
      <c r="R571" s="71"/>
      <c r="S571" s="61" t="n">
        <f aca="false">Q571*O571</f>
        <v>0.0486937222222223</v>
      </c>
      <c r="T571" s="61"/>
    </row>
    <row r="572" customFormat="false" ht="15" hidden="false" customHeight="true" outlineLevel="0" collapsed="false">
      <c r="E572" s="43"/>
      <c r="F572" s="43"/>
      <c r="K572" s="69"/>
      <c r="L572" s="69"/>
      <c r="M572" s="72" t="s">
        <v>101</v>
      </c>
      <c r="N572" s="72"/>
      <c r="O572" s="87" t="n">
        <f aca="false">1/E248</f>
        <v>0.000166666666666667</v>
      </c>
      <c r="P572" s="87"/>
      <c r="Q572" s="73" t="n">
        <f aca="false">$N$564</f>
        <v>5388.14</v>
      </c>
      <c r="R572" s="73"/>
      <c r="S572" s="74" t="n">
        <f aca="false">Q572*O572</f>
        <v>0.898023333333335</v>
      </c>
      <c r="T572" s="74"/>
    </row>
    <row r="573" customFormat="false" ht="15" hidden="false" customHeight="true" outlineLevel="0" collapsed="false">
      <c r="E573" s="43"/>
      <c r="F573" s="43"/>
      <c r="K573" s="14" t="s">
        <v>103</v>
      </c>
      <c r="L573" s="14"/>
      <c r="M573" s="14"/>
      <c r="N573" s="14"/>
      <c r="O573" s="14"/>
      <c r="P573" s="14"/>
      <c r="Q573" s="14"/>
      <c r="R573" s="14"/>
      <c r="S573" s="16" t="n">
        <f aca="false">ROUND(SUM(S571:T572),2)</f>
        <v>0.95</v>
      </c>
      <c r="T573" s="16"/>
    </row>
    <row r="574" customFormat="false" ht="14.25" hidden="false" customHeight="true" outlineLevel="0" collapsed="false">
      <c r="E574" s="43"/>
      <c r="F574" s="43"/>
    </row>
    <row r="575" customFormat="false" ht="15" hidden="false" customHeight="true" outlineLevel="0" collapsed="false">
      <c r="E575" s="43"/>
      <c r="F575" s="43"/>
      <c r="K575" s="4" t="s">
        <v>82</v>
      </c>
      <c r="L575" s="4"/>
      <c r="M575" s="4" t="s">
        <v>4</v>
      </c>
      <c r="N575" s="4"/>
      <c r="O575" s="4" t="s">
        <v>97</v>
      </c>
      <c r="P575" s="4"/>
      <c r="Q575" s="4" t="s">
        <v>80</v>
      </c>
      <c r="R575" s="4"/>
      <c r="S575" s="4" t="s">
        <v>98</v>
      </c>
      <c r="T575" s="4"/>
    </row>
    <row r="576" customFormat="false" ht="15" hidden="false" customHeight="true" outlineLevel="0" collapsed="false">
      <c r="E576" s="43"/>
      <c r="F576" s="43"/>
      <c r="K576" s="69" t="str">
        <f aca="false">A249</f>
        <v>Pátio e Área Verde</v>
      </c>
      <c r="L576" s="69"/>
      <c r="M576" s="70" t="s">
        <v>87</v>
      </c>
      <c r="N576" s="70"/>
      <c r="O576" s="86" t="n">
        <f aca="false">1/(30*E249)</f>
        <v>1.9723865877712E-005</v>
      </c>
      <c r="P576" s="86"/>
      <c r="Q576" s="71" t="n">
        <f aca="false">$N$563</f>
        <v>8764.87</v>
      </c>
      <c r="R576" s="71"/>
      <c r="S576" s="61" t="n">
        <f aca="false">Q576*O576</f>
        <v>0.172877120315582</v>
      </c>
      <c r="T576" s="61"/>
    </row>
    <row r="577" customFormat="false" ht="15" hidden="false" customHeight="true" outlineLevel="0" collapsed="false">
      <c r="E577" s="43"/>
      <c r="F577" s="43"/>
      <c r="K577" s="69"/>
      <c r="L577" s="69"/>
      <c r="M577" s="72" t="s">
        <v>101</v>
      </c>
      <c r="N577" s="72"/>
      <c r="O577" s="87" t="n">
        <f aca="false">1/E249</f>
        <v>0.000591715976331361</v>
      </c>
      <c r="P577" s="87"/>
      <c r="Q577" s="73" t="n">
        <f aca="false">$N$564</f>
        <v>5388.14</v>
      </c>
      <c r="R577" s="73"/>
      <c r="S577" s="74" t="n">
        <f aca="false">Q577*O577</f>
        <v>3.18824852071006</v>
      </c>
      <c r="T577" s="74"/>
    </row>
    <row r="578" customFormat="false" ht="15" hidden="false" customHeight="true" outlineLevel="0" collapsed="false">
      <c r="E578" s="43"/>
      <c r="F578" s="43"/>
      <c r="K578" s="14" t="s">
        <v>103</v>
      </c>
      <c r="L578" s="14"/>
      <c r="M578" s="14"/>
      <c r="N578" s="14"/>
      <c r="O578" s="14"/>
      <c r="P578" s="14"/>
      <c r="Q578" s="14"/>
      <c r="R578" s="14"/>
      <c r="S578" s="16" t="n">
        <f aca="false">ROUND(SUM(S576:T577),2)</f>
        <v>3.36</v>
      </c>
      <c r="T578" s="16"/>
    </row>
    <row r="579" customFormat="false" ht="14.25" hidden="false" customHeight="true" outlineLevel="0" collapsed="false">
      <c r="E579" s="43"/>
      <c r="F579" s="43"/>
    </row>
    <row r="580" customFormat="false" ht="15" hidden="false" customHeight="true" outlineLevel="0" collapsed="false">
      <c r="E580" s="43"/>
      <c r="F580" s="43"/>
      <c r="K580" s="4" t="s">
        <v>82</v>
      </c>
      <c r="L580" s="4"/>
      <c r="M580" s="4" t="s">
        <v>4</v>
      </c>
      <c r="N580" s="4"/>
      <c r="O580" s="4" t="s">
        <v>97</v>
      </c>
      <c r="P580" s="4"/>
      <c r="Q580" s="4" t="s">
        <v>80</v>
      </c>
      <c r="R580" s="4"/>
      <c r="S580" s="4" t="s">
        <v>98</v>
      </c>
      <c r="T580" s="4"/>
    </row>
    <row r="581" customFormat="false" ht="15" hidden="false" customHeight="true" outlineLevel="0" collapsed="false">
      <c r="E581" s="43"/>
      <c r="F581" s="43"/>
      <c r="K581" s="69" t="str">
        <f aca="false">A250</f>
        <v>Piso Frio</v>
      </c>
      <c r="L581" s="69"/>
      <c r="M581" s="70" t="s">
        <v>87</v>
      </c>
      <c r="N581" s="70"/>
      <c r="O581" s="86" t="n">
        <f aca="false">1/(30*E250)</f>
        <v>4.16666666666667E-005</v>
      </c>
      <c r="P581" s="86"/>
      <c r="Q581" s="71" t="n">
        <f aca="false">$N$563</f>
        <v>8764.87</v>
      </c>
      <c r="R581" s="71"/>
      <c r="S581" s="61" t="n">
        <f aca="false">Q581*O581</f>
        <v>0.365202916666667</v>
      </c>
      <c r="T581" s="61"/>
    </row>
    <row r="582" customFormat="false" ht="15" hidden="false" customHeight="true" outlineLevel="0" collapsed="false">
      <c r="E582" s="43"/>
      <c r="F582" s="43"/>
      <c r="K582" s="69"/>
      <c r="L582" s="69"/>
      <c r="M582" s="72" t="s">
        <v>101</v>
      </c>
      <c r="N582" s="72"/>
      <c r="O582" s="87" t="n">
        <f aca="false">1/E250</f>
        <v>0.00125</v>
      </c>
      <c r="P582" s="87"/>
      <c r="Q582" s="73" t="n">
        <f aca="false">$N$564</f>
        <v>5388.14</v>
      </c>
      <c r="R582" s="73"/>
      <c r="S582" s="74" t="n">
        <f aca="false">Q582*O582</f>
        <v>6.735175</v>
      </c>
      <c r="T582" s="74"/>
    </row>
    <row r="583" customFormat="false" ht="15" hidden="false" customHeight="true" outlineLevel="0" collapsed="false">
      <c r="E583" s="43"/>
      <c r="F583" s="43"/>
      <c r="K583" s="14" t="s">
        <v>103</v>
      </c>
      <c r="L583" s="14"/>
      <c r="M583" s="14"/>
      <c r="N583" s="14"/>
      <c r="O583" s="14"/>
      <c r="P583" s="14"/>
      <c r="Q583" s="14"/>
      <c r="R583" s="14"/>
      <c r="S583" s="16" t="n">
        <f aca="false">ROUND(SUM(S581:T582),2)</f>
        <v>7.1</v>
      </c>
      <c r="T583" s="16"/>
    </row>
    <row r="584" customFormat="false" ht="14.25" hidden="false" customHeight="true" outlineLevel="0" collapsed="false">
      <c r="E584" s="43"/>
      <c r="F584" s="43"/>
    </row>
    <row r="585" customFormat="false" ht="15" hidden="false" customHeight="true" outlineLevel="0" collapsed="false">
      <c r="E585" s="43"/>
      <c r="F585" s="43"/>
      <c r="K585" s="48" t="s">
        <v>179</v>
      </c>
      <c r="L585" s="48"/>
      <c r="M585" s="48"/>
      <c r="N585" s="48"/>
      <c r="O585" s="48"/>
      <c r="P585" s="48"/>
      <c r="Q585" s="48"/>
      <c r="R585" s="48"/>
      <c r="S585" s="48"/>
      <c r="T585" s="48"/>
    </row>
    <row r="586" customFormat="false" ht="15" hidden="false" customHeight="true" outlineLevel="0" collapsed="false">
      <c r="E586" s="43"/>
      <c r="F586" s="43"/>
      <c r="K586" s="49" t="s">
        <v>4</v>
      </c>
      <c r="L586" s="49"/>
      <c r="M586" s="49"/>
      <c r="N586" s="49" t="s">
        <v>80</v>
      </c>
      <c r="O586" s="49"/>
      <c r="P586" s="50" t="s">
        <v>81</v>
      </c>
      <c r="Q586" s="50"/>
      <c r="R586" s="50"/>
      <c r="S586" s="50"/>
    </row>
    <row r="587" customFormat="false" ht="15" hidden="false" customHeight="true" outlineLevel="0" collapsed="false">
      <c r="E587" s="43"/>
      <c r="F587" s="43"/>
      <c r="K587" s="11" t="s">
        <v>87</v>
      </c>
      <c r="L587" s="11"/>
      <c r="M587" s="11"/>
      <c r="N587" s="53" t="n">
        <f aca="false">'#9_Encarregado_Limpeza'!$I$142</f>
        <v>8764.87</v>
      </c>
      <c r="O587" s="53"/>
      <c r="P587" s="54" t="s">
        <v>88</v>
      </c>
      <c r="Q587" s="54"/>
      <c r="R587" s="54"/>
      <c r="S587" s="54"/>
    </row>
    <row r="588" customFormat="false" ht="15" hidden="false" customHeight="true" outlineLevel="0" collapsed="false">
      <c r="E588" s="43"/>
      <c r="F588" s="43"/>
      <c r="K588" s="11" t="s">
        <v>89</v>
      </c>
      <c r="L588" s="11"/>
      <c r="M588" s="11"/>
      <c r="N588" s="62" t="n">
        <f aca="false">'#28_Serv_Palmeiras_GO'!I142</f>
        <v>5276.06</v>
      </c>
      <c r="O588" s="62"/>
      <c r="P588" s="54" t="s">
        <v>180</v>
      </c>
      <c r="Q588" s="54"/>
      <c r="R588" s="54"/>
      <c r="S588" s="54"/>
    </row>
    <row r="589" customFormat="false" ht="15" hidden="false" customHeight="true" outlineLevel="0" collapsed="false">
      <c r="E589" s="43"/>
      <c r="F589" s="43"/>
      <c r="K589" s="4" t="s">
        <v>82</v>
      </c>
      <c r="L589" s="4"/>
      <c r="M589" s="4" t="s">
        <v>4</v>
      </c>
      <c r="N589" s="4"/>
      <c r="O589" s="4" t="s">
        <v>97</v>
      </c>
      <c r="P589" s="4"/>
      <c r="Q589" s="4" t="s">
        <v>80</v>
      </c>
      <c r="R589" s="4"/>
      <c r="S589" s="4" t="s">
        <v>98</v>
      </c>
      <c r="T589" s="4"/>
    </row>
    <row r="590" customFormat="false" ht="15" hidden="false" customHeight="true" outlineLevel="0" collapsed="false">
      <c r="E590" s="43"/>
      <c r="F590" s="43"/>
      <c r="K590" s="69" t="str">
        <f aca="false">A257</f>
        <v>Piso Frio</v>
      </c>
      <c r="L590" s="69"/>
      <c r="M590" s="70" t="s">
        <v>87</v>
      </c>
      <c r="N590" s="70"/>
      <c r="O590" s="86" t="n">
        <f aca="false">1/(30*E257)</f>
        <v>0.000105763027360895</v>
      </c>
      <c r="P590" s="86"/>
      <c r="Q590" s="71" t="n">
        <f aca="false">N587</f>
        <v>8764.87</v>
      </c>
      <c r="R590" s="71"/>
      <c r="S590" s="61" t="n">
        <f aca="false">Q590*O590</f>
        <v>0.926999185624688</v>
      </c>
      <c r="T590" s="61"/>
    </row>
    <row r="591" customFormat="false" ht="15" hidden="false" customHeight="true" outlineLevel="0" collapsed="false">
      <c r="E591" s="43"/>
      <c r="F591" s="43"/>
      <c r="K591" s="69"/>
      <c r="L591" s="69"/>
      <c r="M591" s="72" t="s">
        <v>101</v>
      </c>
      <c r="N591" s="72"/>
      <c r="O591" s="87" t="n">
        <f aca="false">1/E257</f>
        <v>0.00317289082082686</v>
      </c>
      <c r="P591" s="87"/>
      <c r="Q591" s="73" t="n">
        <f aca="false">N588</f>
        <v>5276.06</v>
      </c>
      <c r="R591" s="73"/>
      <c r="S591" s="74" t="n">
        <f aca="false">Q591*O591</f>
        <v>16.7403623441318</v>
      </c>
      <c r="T591" s="74"/>
    </row>
    <row r="592" customFormat="false" ht="15" hidden="false" customHeight="true" outlineLevel="0" collapsed="false">
      <c r="E592" s="43"/>
      <c r="F592" s="43"/>
      <c r="K592" s="14" t="s">
        <v>103</v>
      </c>
      <c r="L592" s="14"/>
      <c r="M592" s="14"/>
      <c r="N592" s="14"/>
      <c r="O592" s="14"/>
      <c r="P592" s="14"/>
      <c r="Q592" s="14"/>
      <c r="R592" s="14"/>
      <c r="S592" s="16" t="n">
        <f aca="false">ROUND(SUM(S590:T591),2)</f>
        <v>17.67</v>
      </c>
      <c r="T592" s="16"/>
    </row>
    <row r="593" customFormat="false" ht="14.25" hidden="false" customHeight="true" outlineLevel="0" collapsed="false">
      <c r="E593" s="43"/>
      <c r="F593" s="43"/>
    </row>
    <row r="594" customFormat="false" ht="15" hidden="false" customHeight="true" outlineLevel="0" collapsed="false">
      <c r="E594" s="43"/>
      <c r="F594" s="43"/>
      <c r="K594" s="48" t="s">
        <v>181</v>
      </c>
      <c r="L594" s="48"/>
      <c r="M594" s="48"/>
      <c r="N594" s="48"/>
      <c r="O594" s="48"/>
      <c r="P594" s="48"/>
      <c r="Q594" s="48"/>
      <c r="R594" s="48"/>
      <c r="S594" s="48"/>
      <c r="T594" s="48"/>
    </row>
    <row r="595" customFormat="false" ht="15" hidden="false" customHeight="true" outlineLevel="0" collapsed="false">
      <c r="E595" s="43"/>
      <c r="F595" s="43"/>
      <c r="K595" s="49" t="s">
        <v>4</v>
      </c>
      <c r="L595" s="49"/>
      <c r="M595" s="49"/>
      <c r="N595" s="49" t="s">
        <v>80</v>
      </c>
      <c r="O595" s="49"/>
      <c r="P595" s="50" t="s">
        <v>81</v>
      </c>
      <c r="Q595" s="50"/>
      <c r="R595" s="50"/>
      <c r="S595" s="50"/>
    </row>
    <row r="596" customFormat="false" ht="15" hidden="false" customHeight="true" outlineLevel="0" collapsed="false">
      <c r="E596" s="43"/>
      <c r="F596" s="43"/>
      <c r="K596" s="11" t="s">
        <v>87</v>
      </c>
      <c r="L596" s="11"/>
      <c r="M596" s="11"/>
      <c r="N596" s="53" t="n">
        <f aca="false">'#9_Encarregado_Limpeza'!$I$142</f>
        <v>8764.87</v>
      </c>
      <c r="O596" s="53"/>
      <c r="P596" s="54" t="s">
        <v>88</v>
      </c>
      <c r="Q596" s="54"/>
      <c r="R596" s="54"/>
      <c r="S596" s="54"/>
    </row>
    <row r="597" customFormat="false" ht="15" hidden="false" customHeight="true" outlineLevel="0" collapsed="false">
      <c r="E597" s="43"/>
      <c r="F597" s="43"/>
      <c r="K597" s="11" t="s">
        <v>89</v>
      </c>
      <c r="L597" s="11"/>
      <c r="M597" s="11"/>
      <c r="N597" s="62" t="n">
        <f aca="false">'#29_Serv_Pires_do_Rio'!I142</f>
        <v>5399.12</v>
      </c>
      <c r="O597" s="62"/>
      <c r="P597" s="54" t="s">
        <v>182</v>
      </c>
      <c r="Q597" s="54"/>
      <c r="R597" s="54"/>
      <c r="S597" s="54"/>
    </row>
    <row r="598" customFormat="false" ht="15" hidden="false" customHeight="true" outlineLevel="0" collapsed="false">
      <c r="E598" s="43"/>
      <c r="F598" s="43"/>
      <c r="K598" s="4" t="s">
        <v>82</v>
      </c>
      <c r="L598" s="4"/>
      <c r="M598" s="4" t="s">
        <v>4</v>
      </c>
      <c r="N598" s="4"/>
      <c r="O598" s="4" t="s">
        <v>97</v>
      </c>
      <c r="P598" s="4"/>
      <c r="Q598" s="4" t="s">
        <v>80</v>
      </c>
      <c r="R598" s="4"/>
      <c r="S598" s="4" t="s">
        <v>98</v>
      </c>
      <c r="T598" s="4"/>
    </row>
    <row r="599" customFormat="false" ht="15" hidden="false" customHeight="true" outlineLevel="0" collapsed="false">
      <c r="E599" s="43"/>
      <c r="F599" s="43"/>
      <c r="K599" s="69" t="str">
        <f aca="false">A265</f>
        <v>Piso Frio</v>
      </c>
      <c r="L599" s="69"/>
      <c r="M599" s="70" t="s">
        <v>87</v>
      </c>
      <c r="N599" s="70"/>
      <c r="O599" s="86" t="n">
        <f aca="false">1/(30*E265)</f>
        <v>7.06439193246441E-005</v>
      </c>
      <c r="P599" s="86"/>
      <c r="Q599" s="71" t="n">
        <f aca="false">N596</f>
        <v>8764.87</v>
      </c>
      <c r="R599" s="71"/>
      <c r="S599" s="61" t="n">
        <f aca="false">Q599*O599</f>
        <v>0.619184769170993</v>
      </c>
      <c r="T599" s="61"/>
    </row>
    <row r="600" customFormat="false" ht="15" hidden="false" customHeight="true" outlineLevel="0" collapsed="false">
      <c r="E600" s="43"/>
      <c r="F600" s="43"/>
      <c r="K600" s="69"/>
      <c r="L600" s="69"/>
      <c r="M600" s="72" t="s">
        <v>101</v>
      </c>
      <c r="N600" s="72"/>
      <c r="O600" s="87" t="n">
        <f aca="false">1/E265</f>
        <v>0.00211931757973932</v>
      </c>
      <c r="P600" s="87"/>
      <c r="Q600" s="73" t="n">
        <f aca="false">N597</f>
        <v>5399.12</v>
      </c>
      <c r="R600" s="73"/>
      <c r="S600" s="74" t="n">
        <f aca="false">Q600*O600</f>
        <v>11.4424499311222</v>
      </c>
      <c r="T600" s="74"/>
    </row>
    <row r="601" customFormat="false" ht="15" hidden="false" customHeight="true" outlineLevel="0" collapsed="false">
      <c r="E601" s="43"/>
      <c r="F601" s="43"/>
      <c r="K601" s="14" t="s">
        <v>103</v>
      </c>
      <c r="L601" s="14"/>
      <c r="M601" s="14"/>
      <c r="N601" s="14"/>
      <c r="O601" s="14"/>
      <c r="P601" s="14"/>
      <c r="Q601" s="14"/>
      <c r="R601" s="14"/>
      <c r="S601" s="16" t="n">
        <f aca="false">ROUND(SUM(S599:T600),2)</f>
        <v>12.06</v>
      </c>
      <c r="T601" s="16"/>
    </row>
    <row r="602" customFormat="false" ht="14.25" hidden="false" customHeight="true" outlineLevel="0" collapsed="false">
      <c r="E602" s="43"/>
      <c r="F602" s="43"/>
    </row>
    <row r="603" customFormat="false" ht="15" hidden="false" customHeight="true" outlineLevel="0" collapsed="false">
      <c r="E603" s="43"/>
      <c r="F603" s="43"/>
      <c r="K603" s="48" t="s">
        <v>183</v>
      </c>
      <c r="L603" s="48"/>
      <c r="M603" s="48"/>
      <c r="N603" s="48"/>
      <c r="O603" s="48"/>
      <c r="P603" s="48"/>
      <c r="Q603" s="48"/>
      <c r="R603" s="48"/>
      <c r="S603" s="48"/>
      <c r="T603" s="48"/>
    </row>
    <row r="604" customFormat="false" ht="15" hidden="false" customHeight="true" outlineLevel="0" collapsed="false">
      <c r="E604" s="43"/>
      <c r="F604" s="43"/>
      <c r="K604" s="49" t="s">
        <v>4</v>
      </c>
      <c r="L604" s="49"/>
      <c r="M604" s="49"/>
      <c r="N604" s="49" t="s">
        <v>80</v>
      </c>
      <c r="O604" s="49"/>
      <c r="P604" s="50" t="s">
        <v>81</v>
      </c>
      <c r="Q604" s="50"/>
      <c r="R604" s="50"/>
      <c r="S604" s="50"/>
    </row>
    <row r="605" customFormat="false" ht="15" hidden="false" customHeight="true" outlineLevel="0" collapsed="false">
      <c r="E605" s="43"/>
      <c r="F605" s="43"/>
      <c r="K605" s="11" t="s">
        <v>87</v>
      </c>
      <c r="L605" s="11"/>
      <c r="M605" s="11"/>
      <c r="N605" s="53" t="n">
        <f aca="false">'#9_Encarregado_Limpeza'!$I$142</f>
        <v>8764.87</v>
      </c>
      <c r="O605" s="53"/>
      <c r="P605" s="54" t="s">
        <v>88</v>
      </c>
      <c r="Q605" s="54"/>
      <c r="R605" s="54"/>
      <c r="S605" s="54"/>
    </row>
    <row r="606" customFormat="false" ht="15" hidden="false" customHeight="true" outlineLevel="0" collapsed="false">
      <c r="E606" s="43"/>
      <c r="F606" s="43"/>
      <c r="K606" s="11" t="s">
        <v>89</v>
      </c>
      <c r="L606" s="11"/>
      <c r="M606" s="11"/>
      <c r="N606" s="62" t="n">
        <f aca="false">'#30_Serv_Porangatu'!I142</f>
        <v>5399.12</v>
      </c>
      <c r="O606" s="62"/>
      <c r="P606" s="54" t="s">
        <v>184</v>
      </c>
      <c r="Q606" s="54"/>
      <c r="R606" s="54"/>
      <c r="S606" s="54"/>
    </row>
    <row r="607" customFormat="false" ht="15" hidden="false" customHeight="true" outlineLevel="0" collapsed="false">
      <c r="E607" s="43"/>
      <c r="F607" s="43"/>
      <c r="K607" s="4" t="s">
        <v>82</v>
      </c>
      <c r="L607" s="4"/>
      <c r="M607" s="4" t="s">
        <v>4</v>
      </c>
      <c r="N607" s="4"/>
      <c r="O607" s="4" t="s">
        <v>97</v>
      </c>
      <c r="P607" s="4"/>
      <c r="Q607" s="4" t="s">
        <v>80</v>
      </c>
      <c r="R607" s="4"/>
      <c r="S607" s="4" t="s">
        <v>98</v>
      </c>
      <c r="T607" s="4"/>
    </row>
    <row r="608" customFormat="false" ht="15" hidden="false" customHeight="true" outlineLevel="0" collapsed="false">
      <c r="E608" s="43"/>
      <c r="F608" s="43"/>
      <c r="K608" s="69" t="str">
        <f aca="false">A272</f>
        <v>Piso Frio</v>
      </c>
      <c r="L608" s="69"/>
      <c r="M608" s="70" t="s">
        <v>87</v>
      </c>
      <c r="N608" s="70"/>
      <c r="O608" s="86" t="n">
        <f aca="false">1/(30*E272)</f>
        <v>4.71362378683108E-005</v>
      </c>
      <c r="P608" s="86"/>
      <c r="Q608" s="71" t="n">
        <f aca="false">N605</f>
        <v>8764.87</v>
      </c>
      <c r="R608" s="71"/>
      <c r="S608" s="61" t="n">
        <f aca="false">Q608*O608</f>
        <v>0.413142997204821</v>
      </c>
      <c r="T608" s="61"/>
    </row>
    <row r="609" customFormat="false" ht="15" hidden="false" customHeight="true" outlineLevel="0" collapsed="false">
      <c r="E609" s="43"/>
      <c r="F609" s="43"/>
      <c r="K609" s="69"/>
      <c r="L609" s="69"/>
      <c r="M609" s="72" t="s">
        <v>101</v>
      </c>
      <c r="N609" s="72"/>
      <c r="O609" s="87" t="n">
        <f aca="false">1/E272</f>
        <v>0.00141408713604932</v>
      </c>
      <c r="P609" s="87"/>
      <c r="Q609" s="73" t="n">
        <f aca="false">N606</f>
        <v>5399.12</v>
      </c>
      <c r="R609" s="73"/>
      <c r="S609" s="74" t="n">
        <f aca="false">Q609*O609</f>
        <v>7.63482613798661</v>
      </c>
      <c r="T609" s="74"/>
    </row>
    <row r="610" customFormat="false" ht="15" hidden="false" customHeight="true" outlineLevel="0" collapsed="false">
      <c r="E610" s="43"/>
      <c r="F610" s="43"/>
      <c r="K610" s="14" t="s">
        <v>103</v>
      </c>
      <c r="L610" s="14"/>
      <c r="M610" s="14"/>
      <c r="N610" s="14"/>
      <c r="O610" s="14"/>
      <c r="P610" s="14"/>
      <c r="Q610" s="14"/>
      <c r="R610" s="14"/>
      <c r="S610" s="16" t="n">
        <f aca="false">ROUND(SUM(S608:T609),2)</f>
        <v>8.05</v>
      </c>
      <c r="T610" s="16"/>
    </row>
    <row r="611" customFormat="false" ht="15" hidden="false" customHeight="true" outlineLevel="0" collapsed="false">
      <c r="E611" s="43"/>
      <c r="F611" s="43"/>
      <c r="K611" s="48" t="s">
        <v>185</v>
      </c>
      <c r="L611" s="48"/>
      <c r="M611" s="48"/>
      <c r="N611" s="48"/>
      <c r="O611" s="48"/>
      <c r="P611" s="48"/>
      <c r="Q611" s="48"/>
      <c r="R611" s="48"/>
      <c r="S611" s="48"/>
      <c r="T611" s="48"/>
    </row>
    <row r="612" customFormat="false" ht="15" hidden="false" customHeight="true" outlineLevel="0" collapsed="false">
      <c r="E612" s="43"/>
      <c r="F612" s="43"/>
      <c r="K612" s="49" t="s">
        <v>4</v>
      </c>
      <c r="L612" s="49"/>
      <c r="M612" s="49"/>
      <c r="N612" s="49" t="s">
        <v>80</v>
      </c>
      <c r="O612" s="49"/>
      <c r="P612" s="50" t="s">
        <v>81</v>
      </c>
      <c r="Q612" s="50"/>
      <c r="R612" s="50"/>
      <c r="S612" s="50"/>
    </row>
    <row r="613" customFormat="false" ht="15" hidden="false" customHeight="true" outlineLevel="0" collapsed="false">
      <c r="E613" s="43"/>
      <c r="F613" s="43"/>
      <c r="K613" s="11" t="s">
        <v>87</v>
      </c>
      <c r="L613" s="11"/>
      <c r="M613" s="11"/>
      <c r="N613" s="53" t="n">
        <f aca="false">'#9_Encarregado_Limpeza'!$I$142</f>
        <v>8764.87</v>
      </c>
      <c r="O613" s="53"/>
      <c r="P613" s="54" t="s">
        <v>88</v>
      </c>
      <c r="Q613" s="54"/>
      <c r="R613" s="54"/>
      <c r="S613" s="54"/>
    </row>
    <row r="614" customFormat="false" ht="15" hidden="false" customHeight="true" outlineLevel="0" collapsed="false">
      <c r="E614" s="43"/>
      <c r="F614" s="43"/>
      <c r="K614" s="11" t="s">
        <v>89</v>
      </c>
      <c r="L614" s="11"/>
      <c r="M614" s="11"/>
      <c r="N614" s="62" t="n">
        <f aca="false">'#31_Serv_Posse'!I142</f>
        <v>5337.26</v>
      </c>
      <c r="O614" s="62"/>
      <c r="P614" s="54" t="s">
        <v>186</v>
      </c>
      <c r="Q614" s="54"/>
      <c r="R614" s="54"/>
      <c r="S614" s="54"/>
    </row>
    <row r="615" customFormat="false" ht="15" hidden="false" customHeight="true" outlineLevel="0" collapsed="false">
      <c r="E615" s="43"/>
      <c r="F615" s="43"/>
      <c r="K615" s="4" t="s">
        <v>82</v>
      </c>
      <c r="L615" s="4"/>
      <c r="M615" s="4" t="s">
        <v>4</v>
      </c>
      <c r="N615" s="4"/>
      <c r="O615" s="4" t="s">
        <v>97</v>
      </c>
      <c r="P615" s="4"/>
      <c r="Q615" s="4" t="s">
        <v>80</v>
      </c>
      <c r="R615" s="4"/>
      <c r="S615" s="4" t="s">
        <v>98</v>
      </c>
      <c r="T615" s="4"/>
    </row>
    <row r="616" customFormat="false" ht="15" hidden="false" customHeight="true" outlineLevel="0" collapsed="false">
      <c r="E616" s="43"/>
      <c r="F616" s="43"/>
      <c r="K616" s="69" t="str">
        <f aca="false">A279</f>
        <v>Piso Pavimentado</v>
      </c>
      <c r="L616" s="69"/>
      <c r="M616" s="70" t="s">
        <v>87</v>
      </c>
      <c r="N616" s="70"/>
      <c r="O616" s="86" t="n">
        <f aca="false">1/(30*E279)</f>
        <v>1.23456790123457E-005</v>
      </c>
      <c r="P616" s="86"/>
      <c r="Q616" s="71" t="n">
        <f aca="false">$N$613</f>
        <v>8764.87</v>
      </c>
      <c r="R616" s="71"/>
      <c r="S616" s="61" t="n">
        <f aca="false">Q616*O616</f>
        <v>0.108208271604938</v>
      </c>
      <c r="T616" s="61"/>
    </row>
    <row r="617" customFormat="false" ht="15" hidden="false" customHeight="true" outlineLevel="0" collapsed="false">
      <c r="E617" s="43"/>
      <c r="F617" s="43"/>
      <c r="K617" s="69"/>
      <c r="L617" s="69"/>
      <c r="M617" s="72" t="s">
        <v>101</v>
      </c>
      <c r="N617" s="72"/>
      <c r="O617" s="87" t="n">
        <f aca="false">1/E279</f>
        <v>0.00037037037037037</v>
      </c>
      <c r="P617" s="87"/>
      <c r="Q617" s="73" t="n">
        <f aca="false">$N$614</f>
        <v>5337.26</v>
      </c>
      <c r="R617" s="73"/>
      <c r="S617" s="74" t="n">
        <f aca="false">Q617*O617</f>
        <v>1.97676296296296</v>
      </c>
      <c r="T617" s="74"/>
    </row>
    <row r="618" customFormat="false" ht="15" hidden="false" customHeight="true" outlineLevel="0" collapsed="false">
      <c r="E618" s="43"/>
      <c r="F618" s="43"/>
      <c r="K618" s="14" t="s">
        <v>103</v>
      </c>
      <c r="L618" s="14"/>
      <c r="M618" s="14"/>
      <c r="N618" s="14"/>
      <c r="O618" s="14"/>
      <c r="P618" s="14"/>
      <c r="Q618" s="14"/>
      <c r="R618" s="14"/>
      <c r="S618" s="16" t="n">
        <f aca="false">ROUND(SUM(S616:T617),2)</f>
        <v>2.08</v>
      </c>
      <c r="T618" s="16"/>
    </row>
    <row r="619" customFormat="false" ht="14.25" hidden="false" customHeight="true" outlineLevel="0" collapsed="false">
      <c r="E619" s="43"/>
      <c r="F619" s="43"/>
    </row>
    <row r="620" customFormat="false" ht="15" hidden="false" customHeight="true" outlineLevel="0" collapsed="false">
      <c r="E620" s="43"/>
      <c r="F620" s="43"/>
      <c r="K620" s="4" t="s">
        <v>82</v>
      </c>
      <c r="L620" s="4"/>
      <c r="M620" s="4" t="s">
        <v>4</v>
      </c>
      <c r="N620" s="4"/>
      <c r="O620" s="4" t="s">
        <v>97</v>
      </c>
      <c r="P620" s="4"/>
      <c r="Q620" s="4" t="s">
        <v>80</v>
      </c>
      <c r="R620" s="4"/>
      <c r="S620" s="4" t="s">
        <v>98</v>
      </c>
      <c r="T620" s="4"/>
    </row>
    <row r="621" customFormat="false" ht="15" hidden="false" customHeight="true" outlineLevel="0" collapsed="false">
      <c r="E621" s="43"/>
      <c r="F621" s="43"/>
      <c r="K621" s="69" t="str">
        <f aca="false">A280</f>
        <v>Varrição de Passeio</v>
      </c>
      <c r="L621" s="69"/>
      <c r="M621" s="70" t="s">
        <v>87</v>
      </c>
      <c r="N621" s="70"/>
      <c r="O621" s="86" t="n">
        <f aca="false">1/(30*E280)</f>
        <v>3.7037037037037E-006</v>
      </c>
      <c r="P621" s="86"/>
      <c r="Q621" s="71" t="n">
        <f aca="false">$N$613</f>
        <v>8764.87</v>
      </c>
      <c r="R621" s="71"/>
      <c r="S621" s="61" t="n">
        <f aca="false">Q621*O621</f>
        <v>0.0324624814814815</v>
      </c>
      <c r="T621" s="61"/>
    </row>
    <row r="622" customFormat="false" ht="15" hidden="false" customHeight="true" outlineLevel="0" collapsed="false">
      <c r="E622" s="43"/>
      <c r="F622" s="43"/>
      <c r="K622" s="69"/>
      <c r="L622" s="69"/>
      <c r="M622" s="72" t="s">
        <v>101</v>
      </c>
      <c r="N622" s="72"/>
      <c r="O622" s="87" t="n">
        <f aca="false">1/E280</f>
        <v>0.000111111111111111</v>
      </c>
      <c r="P622" s="87"/>
      <c r="Q622" s="73" t="n">
        <f aca="false">$N$614</f>
        <v>5337.26</v>
      </c>
      <c r="R622" s="73"/>
      <c r="S622" s="74" t="n">
        <f aca="false">Q622*O622</f>
        <v>0.593028888888888</v>
      </c>
      <c r="T622" s="74"/>
    </row>
    <row r="623" customFormat="false" ht="15" hidden="false" customHeight="true" outlineLevel="0" collapsed="false">
      <c r="E623" s="43"/>
      <c r="F623" s="43"/>
      <c r="K623" s="14" t="s">
        <v>103</v>
      </c>
      <c r="L623" s="14"/>
      <c r="M623" s="14"/>
      <c r="N623" s="14"/>
      <c r="O623" s="14"/>
      <c r="P623" s="14"/>
      <c r="Q623" s="14"/>
      <c r="R623" s="14"/>
      <c r="S623" s="16" t="n">
        <f aca="false">ROUND(SUM(S621:T622),2)</f>
        <v>0.63</v>
      </c>
      <c r="T623" s="16"/>
    </row>
    <row r="624" customFormat="false" ht="14.25" hidden="false" customHeight="true" outlineLevel="0" collapsed="false">
      <c r="E624" s="43"/>
      <c r="F624" s="43"/>
    </row>
    <row r="625" customFormat="false" ht="15" hidden="false" customHeight="true" outlineLevel="0" collapsed="false">
      <c r="E625" s="43"/>
      <c r="F625" s="43"/>
      <c r="K625" s="4" t="s">
        <v>82</v>
      </c>
      <c r="L625" s="4"/>
      <c r="M625" s="4" t="s">
        <v>4</v>
      </c>
      <c r="N625" s="4"/>
      <c r="O625" s="4" t="s">
        <v>97</v>
      </c>
      <c r="P625" s="4"/>
      <c r="Q625" s="4" t="s">
        <v>80</v>
      </c>
      <c r="R625" s="4"/>
      <c r="S625" s="4" t="s">
        <v>98</v>
      </c>
      <c r="T625" s="4"/>
    </row>
    <row r="626" customFormat="false" ht="15" hidden="false" customHeight="true" outlineLevel="0" collapsed="false">
      <c r="E626" s="43"/>
      <c r="F626" s="43"/>
      <c r="K626" s="69" t="str">
        <f aca="false">A281</f>
        <v>Pátio e Área Verde</v>
      </c>
      <c r="L626" s="69"/>
      <c r="M626" s="70" t="s">
        <v>87</v>
      </c>
      <c r="N626" s="70"/>
      <c r="O626" s="86" t="n">
        <f aca="false">1/(30*E281)</f>
        <v>1.23456790123457E-005</v>
      </c>
      <c r="P626" s="86"/>
      <c r="Q626" s="71" t="n">
        <f aca="false">$N$613</f>
        <v>8764.87</v>
      </c>
      <c r="R626" s="71"/>
      <c r="S626" s="61" t="n">
        <f aca="false">Q626*O626</f>
        <v>0.108208271604938</v>
      </c>
      <c r="T626" s="61"/>
    </row>
    <row r="627" customFormat="false" ht="15" hidden="false" customHeight="true" outlineLevel="0" collapsed="false">
      <c r="E627" s="43"/>
      <c r="F627" s="43"/>
      <c r="K627" s="69"/>
      <c r="L627" s="69"/>
      <c r="M627" s="72" t="s">
        <v>101</v>
      </c>
      <c r="N627" s="72"/>
      <c r="O627" s="87" t="n">
        <f aca="false">1/E281</f>
        <v>0.00037037037037037</v>
      </c>
      <c r="P627" s="87"/>
      <c r="Q627" s="73" t="n">
        <f aca="false">$N$614</f>
        <v>5337.26</v>
      </c>
      <c r="R627" s="73"/>
      <c r="S627" s="74" t="n">
        <f aca="false">Q627*O627</f>
        <v>1.97676296296296</v>
      </c>
      <c r="T627" s="74"/>
    </row>
    <row r="628" customFormat="false" ht="15" hidden="false" customHeight="true" outlineLevel="0" collapsed="false">
      <c r="E628" s="43"/>
      <c r="F628" s="43"/>
      <c r="K628" s="14" t="s">
        <v>103</v>
      </c>
      <c r="L628" s="14"/>
      <c r="M628" s="14"/>
      <c r="N628" s="14"/>
      <c r="O628" s="14"/>
      <c r="P628" s="14"/>
      <c r="Q628" s="14"/>
      <c r="R628" s="14"/>
      <c r="S628" s="16" t="n">
        <f aca="false">ROUND(SUM(S626:T627),2)</f>
        <v>2.08</v>
      </c>
      <c r="T628" s="16"/>
    </row>
    <row r="629" customFormat="false" ht="14.25" hidden="false" customHeight="true" outlineLevel="0" collapsed="false">
      <c r="E629" s="43"/>
      <c r="F629" s="43"/>
    </row>
    <row r="630" customFormat="false" ht="15" hidden="false" customHeight="true" outlineLevel="0" collapsed="false">
      <c r="E630" s="43"/>
      <c r="F630" s="43"/>
      <c r="K630" s="4" t="s">
        <v>82</v>
      </c>
      <c r="L630" s="4"/>
      <c r="M630" s="4" t="s">
        <v>4</v>
      </c>
      <c r="N630" s="4"/>
      <c r="O630" s="4" t="s">
        <v>97</v>
      </c>
      <c r="P630" s="4"/>
      <c r="Q630" s="4" t="s">
        <v>80</v>
      </c>
      <c r="R630" s="4"/>
      <c r="S630" s="4" t="s">
        <v>98</v>
      </c>
      <c r="T630" s="4"/>
    </row>
    <row r="631" customFormat="false" ht="15" hidden="false" customHeight="true" outlineLevel="0" collapsed="false">
      <c r="E631" s="43"/>
      <c r="F631" s="43"/>
      <c r="K631" s="69" t="str">
        <f aca="false">A282</f>
        <v>Coleta de Detritos</v>
      </c>
      <c r="L631" s="69"/>
      <c r="M631" s="70" t="s">
        <v>87</v>
      </c>
      <c r="N631" s="70"/>
      <c r="O631" s="86" t="n">
        <f aca="false">1/(30*E282)</f>
        <v>3.33333333333333E-007</v>
      </c>
      <c r="P631" s="86"/>
      <c r="Q631" s="71" t="n">
        <f aca="false">$N$613</f>
        <v>8764.87</v>
      </c>
      <c r="R631" s="71"/>
      <c r="S631" s="61" t="n">
        <f aca="false">Q631*O631</f>
        <v>0.00292162333333333</v>
      </c>
      <c r="T631" s="61"/>
    </row>
    <row r="632" customFormat="false" ht="15" hidden="false" customHeight="true" outlineLevel="0" collapsed="false">
      <c r="E632" s="43"/>
      <c r="F632" s="43"/>
      <c r="K632" s="69"/>
      <c r="L632" s="69"/>
      <c r="M632" s="72" t="s">
        <v>101</v>
      </c>
      <c r="N632" s="72"/>
      <c r="O632" s="87" t="n">
        <f aca="false">1/E282</f>
        <v>1E-005</v>
      </c>
      <c r="P632" s="87"/>
      <c r="Q632" s="73" t="n">
        <f aca="false">$N$614</f>
        <v>5337.26</v>
      </c>
      <c r="R632" s="73"/>
      <c r="S632" s="74" t="n">
        <f aca="false">Q632*O632</f>
        <v>0.0533726</v>
      </c>
      <c r="T632" s="74"/>
    </row>
    <row r="633" customFormat="false" ht="15" hidden="false" customHeight="true" outlineLevel="0" collapsed="false">
      <c r="E633" s="43"/>
      <c r="F633" s="43"/>
      <c r="K633" s="14" t="s">
        <v>103</v>
      </c>
      <c r="L633" s="14"/>
      <c r="M633" s="14"/>
      <c r="N633" s="14"/>
      <c r="O633" s="14"/>
      <c r="P633" s="14"/>
      <c r="Q633" s="14"/>
      <c r="R633" s="14"/>
      <c r="S633" s="16" t="n">
        <f aca="false">ROUND(SUM(S631:T632),2)</f>
        <v>0.06</v>
      </c>
      <c r="T633" s="16"/>
    </row>
    <row r="634" customFormat="false" ht="14.25" hidden="false" customHeight="true" outlineLevel="0" collapsed="false">
      <c r="E634" s="43"/>
      <c r="F634" s="43"/>
    </row>
    <row r="635" customFormat="false" ht="15" hidden="false" customHeight="true" outlineLevel="0" collapsed="false">
      <c r="E635" s="43"/>
      <c r="F635" s="43"/>
      <c r="K635" s="4" t="s">
        <v>82</v>
      </c>
      <c r="L635" s="4"/>
      <c r="M635" s="4" t="s">
        <v>4</v>
      </c>
      <c r="N635" s="4"/>
      <c r="O635" s="4" t="s">
        <v>97</v>
      </c>
      <c r="P635" s="4"/>
      <c r="Q635" s="4" t="s">
        <v>80</v>
      </c>
      <c r="R635" s="4"/>
      <c r="S635" s="4" t="s">
        <v>98</v>
      </c>
      <c r="T635" s="4"/>
    </row>
    <row r="636" customFormat="false" ht="15" hidden="false" customHeight="true" outlineLevel="0" collapsed="false">
      <c r="E636" s="43"/>
      <c r="F636" s="43"/>
      <c r="K636" s="69" t="str">
        <f aca="false">A283</f>
        <v>Piso Frio</v>
      </c>
      <c r="L636" s="69"/>
      <c r="M636" s="70" t="s">
        <v>87</v>
      </c>
      <c r="N636" s="70"/>
      <c r="O636" s="86" t="n">
        <f aca="false">1/(30*E283)</f>
        <v>3.33333333333333E-005</v>
      </c>
      <c r="P636" s="86"/>
      <c r="Q636" s="71" t="n">
        <f aca="false">$N$613</f>
        <v>8764.87</v>
      </c>
      <c r="R636" s="71"/>
      <c r="S636" s="61" t="n">
        <f aca="false">Q636*O636</f>
        <v>0.292162333333333</v>
      </c>
      <c r="T636" s="61"/>
    </row>
    <row r="637" customFormat="false" ht="15" hidden="false" customHeight="true" outlineLevel="0" collapsed="false">
      <c r="E637" s="43"/>
      <c r="F637" s="43"/>
      <c r="K637" s="69"/>
      <c r="L637" s="69"/>
      <c r="M637" s="72" t="s">
        <v>101</v>
      </c>
      <c r="N637" s="72"/>
      <c r="O637" s="87" t="n">
        <f aca="false">1/E283</f>
        <v>0.001</v>
      </c>
      <c r="P637" s="87"/>
      <c r="Q637" s="73" t="n">
        <f aca="false">$N$614</f>
        <v>5337.26</v>
      </c>
      <c r="R637" s="73"/>
      <c r="S637" s="74" t="n">
        <f aca="false">Q637*O637</f>
        <v>5.33726</v>
      </c>
      <c r="T637" s="74"/>
    </row>
    <row r="638" customFormat="false" ht="15" hidden="false" customHeight="true" outlineLevel="0" collapsed="false">
      <c r="E638" s="43"/>
      <c r="F638" s="43"/>
      <c r="K638" s="14" t="s">
        <v>103</v>
      </c>
      <c r="L638" s="14"/>
      <c r="M638" s="14"/>
      <c r="N638" s="14"/>
      <c r="O638" s="14"/>
      <c r="P638" s="14"/>
      <c r="Q638" s="14"/>
      <c r="R638" s="14"/>
      <c r="S638" s="16" t="n">
        <f aca="false">ROUND(SUM(S636:T637),2)</f>
        <v>5.63</v>
      </c>
      <c r="T638" s="16"/>
    </row>
    <row r="639" customFormat="false" ht="14.25" hidden="false" customHeight="true" outlineLevel="0" collapsed="false">
      <c r="E639" s="43"/>
      <c r="F639" s="43"/>
    </row>
    <row r="640" customFormat="false" ht="15" hidden="false" customHeight="true" outlineLevel="0" collapsed="false">
      <c r="E640" s="43"/>
      <c r="F640" s="43"/>
      <c r="K640" s="48" t="s">
        <v>187</v>
      </c>
      <c r="L640" s="48"/>
      <c r="M640" s="48"/>
      <c r="N640" s="48"/>
      <c r="O640" s="48"/>
      <c r="P640" s="48"/>
      <c r="Q640" s="48"/>
      <c r="R640" s="48"/>
      <c r="S640" s="48"/>
      <c r="T640" s="48"/>
    </row>
    <row r="641" customFormat="false" ht="15" hidden="false" customHeight="true" outlineLevel="0" collapsed="false">
      <c r="E641" s="43"/>
      <c r="F641" s="43"/>
      <c r="K641" s="49" t="s">
        <v>4</v>
      </c>
      <c r="L641" s="49"/>
      <c r="M641" s="49"/>
      <c r="N641" s="49" t="s">
        <v>80</v>
      </c>
      <c r="O641" s="49"/>
      <c r="P641" s="50" t="s">
        <v>81</v>
      </c>
      <c r="Q641" s="50"/>
      <c r="R641" s="50"/>
      <c r="S641" s="50"/>
    </row>
    <row r="642" customFormat="false" ht="15" hidden="false" customHeight="true" outlineLevel="0" collapsed="false">
      <c r="E642" s="43"/>
      <c r="F642" s="43"/>
      <c r="K642" s="11" t="s">
        <v>87</v>
      </c>
      <c r="L642" s="11"/>
      <c r="M642" s="11"/>
      <c r="N642" s="53" t="n">
        <f aca="false">'#9_Encarregado_Limpeza'!$I$142</f>
        <v>8764.87</v>
      </c>
      <c r="O642" s="53"/>
      <c r="P642" s="54" t="s">
        <v>88</v>
      </c>
      <c r="Q642" s="54"/>
      <c r="R642" s="54"/>
      <c r="S642" s="54"/>
    </row>
    <row r="643" customFormat="false" ht="15" hidden="false" customHeight="true" outlineLevel="0" collapsed="false">
      <c r="E643" s="43"/>
      <c r="F643" s="43"/>
      <c r="K643" s="11" t="s">
        <v>89</v>
      </c>
      <c r="L643" s="11"/>
      <c r="M643" s="11"/>
      <c r="N643" s="62" t="n">
        <f aca="false">'#32_Serv_Quirinopolis'!I142</f>
        <v>5336.88</v>
      </c>
      <c r="O643" s="62"/>
      <c r="P643" s="54" t="s">
        <v>188</v>
      </c>
      <c r="Q643" s="54"/>
      <c r="R643" s="54"/>
      <c r="S643" s="54"/>
    </row>
    <row r="644" customFormat="false" ht="15" hidden="false" customHeight="true" outlineLevel="0" collapsed="false">
      <c r="E644" s="43"/>
      <c r="F644" s="43"/>
      <c r="K644" s="4" t="s">
        <v>82</v>
      </c>
      <c r="L644" s="4"/>
      <c r="M644" s="4" t="s">
        <v>4</v>
      </c>
      <c r="N644" s="4"/>
      <c r="O644" s="4" t="s">
        <v>97</v>
      </c>
      <c r="P644" s="4"/>
      <c r="Q644" s="4" t="s">
        <v>80</v>
      </c>
      <c r="R644" s="4"/>
      <c r="S644" s="4" t="s">
        <v>98</v>
      </c>
      <c r="T644" s="4"/>
    </row>
    <row r="645" customFormat="false" ht="15" hidden="false" customHeight="true" outlineLevel="0" collapsed="false">
      <c r="E645" s="43"/>
      <c r="F645" s="43"/>
      <c r="K645" s="69" t="str">
        <f aca="false">A290</f>
        <v>Piso Frio</v>
      </c>
      <c r="L645" s="69"/>
      <c r="M645" s="70" t="s">
        <v>87</v>
      </c>
      <c r="N645" s="70"/>
      <c r="O645" s="86" t="n">
        <f aca="false">1/(30*E290)</f>
        <v>6.84294082224777E-005</v>
      </c>
      <c r="P645" s="86"/>
      <c r="Q645" s="71" t="n">
        <f aca="false">N642</f>
        <v>8764.87</v>
      </c>
      <c r="R645" s="71"/>
      <c r="S645" s="61" t="n">
        <f aca="false">Q645*O645</f>
        <v>0.599774867246948</v>
      </c>
      <c r="T645" s="61"/>
    </row>
    <row r="646" customFormat="false" ht="15" hidden="false" customHeight="true" outlineLevel="0" collapsed="false">
      <c r="E646" s="43"/>
      <c r="F646" s="43"/>
      <c r="K646" s="69"/>
      <c r="L646" s="69"/>
      <c r="M646" s="72" t="s">
        <v>101</v>
      </c>
      <c r="N646" s="72"/>
      <c r="O646" s="87" t="n">
        <f aca="false">1/E290</f>
        <v>0.00205288224667433</v>
      </c>
      <c r="P646" s="87"/>
      <c r="Q646" s="73" t="n">
        <f aca="false">N643</f>
        <v>5336.88</v>
      </c>
      <c r="R646" s="73"/>
      <c r="S646" s="74" t="n">
        <f aca="false">Q646*O646</f>
        <v>10.9559862046313</v>
      </c>
      <c r="T646" s="74"/>
    </row>
    <row r="647" customFormat="false" ht="15" hidden="false" customHeight="true" outlineLevel="0" collapsed="false">
      <c r="E647" s="43"/>
      <c r="F647" s="43"/>
      <c r="K647" s="14" t="s">
        <v>103</v>
      </c>
      <c r="L647" s="14"/>
      <c r="M647" s="14"/>
      <c r="N647" s="14"/>
      <c r="O647" s="14"/>
      <c r="P647" s="14"/>
      <c r="Q647" s="14"/>
      <c r="R647" s="14"/>
      <c r="S647" s="16" t="n">
        <f aca="false">ROUND(SUM(S645:T646),2)</f>
        <v>11.56</v>
      </c>
      <c r="T647" s="16"/>
    </row>
    <row r="648" customFormat="false" ht="14.25" hidden="false" customHeight="true" outlineLevel="0" collapsed="false">
      <c r="E648" s="43"/>
      <c r="F648" s="43"/>
    </row>
    <row r="649" customFormat="false" ht="15" hidden="false" customHeight="true" outlineLevel="0" collapsed="false">
      <c r="E649" s="43"/>
      <c r="F649" s="43"/>
      <c r="K649" s="48" t="s">
        <v>189</v>
      </c>
      <c r="L649" s="48"/>
      <c r="M649" s="48"/>
      <c r="N649" s="48"/>
      <c r="O649" s="48"/>
      <c r="P649" s="48"/>
      <c r="Q649" s="48"/>
      <c r="R649" s="48"/>
      <c r="S649" s="48"/>
      <c r="T649" s="48"/>
    </row>
    <row r="650" customFormat="false" ht="15" hidden="false" customHeight="true" outlineLevel="0" collapsed="false">
      <c r="E650" s="43"/>
      <c r="F650" s="43"/>
      <c r="K650" s="49" t="s">
        <v>4</v>
      </c>
      <c r="L650" s="49"/>
      <c r="M650" s="49"/>
      <c r="N650" s="49" t="s">
        <v>80</v>
      </c>
      <c r="O650" s="49"/>
      <c r="P650" s="50" t="s">
        <v>81</v>
      </c>
      <c r="Q650" s="50"/>
      <c r="R650" s="50"/>
      <c r="S650" s="50"/>
    </row>
    <row r="651" customFormat="false" ht="15" hidden="false" customHeight="true" outlineLevel="0" collapsed="false">
      <c r="E651" s="43"/>
      <c r="F651" s="43"/>
      <c r="K651" s="11" t="s">
        <v>87</v>
      </c>
      <c r="L651" s="11"/>
      <c r="M651" s="11"/>
      <c r="N651" s="53" t="n">
        <f aca="false">'#9_Encarregado_Limpeza'!$I$142</f>
        <v>8764.87</v>
      </c>
      <c r="O651" s="53"/>
      <c r="P651" s="54" t="s">
        <v>88</v>
      </c>
      <c r="Q651" s="54"/>
      <c r="R651" s="54"/>
      <c r="S651" s="54"/>
    </row>
    <row r="652" customFormat="false" ht="15" hidden="false" customHeight="true" outlineLevel="0" collapsed="false">
      <c r="E652" s="43"/>
      <c r="F652" s="43"/>
      <c r="K652" s="11" t="s">
        <v>89</v>
      </c>
      <c r="L652" s="11"/>
      <c r="M652" s="11"/>
      <c r="N652" s="62" t="n">
        <f aca="false">'#33_Serv_Rio_Verde'!I142</f>
        <v>5401.71</v>
      </c>
      <c r="O652" s="62"/>
      <c r="P652" s="54" t="s">
        <v>190</v>
      </c>
      <c r="Q652" s="54"/>
      <c r="R652" s="54"/>
      <c r="S652" s="54"/>
    </row>
    <row r="653" customFormat="false" ht="15" hidden="false" customHeight="true" outlineLevel="0" collapsed="false">
      <c r="E653" s="43"/>
      <c r="F653" s="43"/>
      <c r="K653" s="4" t="s">
        <v>82</v>
      </c>
      <c r="L653" s="4"/>
      <c r="M653" s="4" t="s">
        <v>4</v>
      </c>
      <c r="N653" s="4"/>
      <c r="O653" s="4" t="s">
        <v>97</v>
      </c>
      <c r="P653" s="4"/>
      <c r="Q653" s="4" t="s">
        <v>80</v>
      </c>
      <c r="R653" s="4"/>
      <c r="S653" s="4" t="s">
        <v>98</v>
      </c>
      <c r="T653" s="4"/>
    </row>
    <row r="654" customFormat="false" ht="15" hidden="false" customHeight="true" outlineLevel="0" collapsed="false">
      <c r="E654" s="43"/>
      <c r="F654" s="43"/>
      <c r="K654" s="69" t="str">
        <f aca="false">A297</f>
        <v>Piso Pavimentado</v>
      </c>
      <c r="L654" s="69"/>
      <c r="M654" s="70" t="s">
        <v>87</v>
      </c>
      <c r="N654" s="70"/>
      <c r="O654" s="86" t="n">
        <f aca="false">1/(30*E297)</f>
        <v>1.85185185185185E-005</v>
      </c>
      <c r="P654" s="86"/>
      <c r="Q654" s="71" t="n">
        <f aca="false">$N$651</f>
        <v>8764.87</v>
      </c>
      <c r="R654" s="71"/>
      <c r="S654" s="61" t="n">
        <f aca="false">Q654*O654</f>
        <v>0.162312407407407</v>
      </c>
      <c r="T654" s="61"/>
    </row>
    <row r="655" customFormat="false" ht="15" hidden="false" customHeight="true" outlineLevel="0" collapsed="false">
      <c r="E655" s="43"/>
      <c r="F655" s="43"/>
      <c r="K655" s="69"/>
      <c r="L655" s="69"/>
      <c r="M655" s="72" t="s">
        <v>101</v>
      </c>
      <c r="N655" s="72"/>
      <c r="O655" s="87" t="n">
        <f aca="false">1/E297</f>
        <v>0.000555555555555556</v>
      </c>
      <c r="P655" s="87"/>
      <c r="Q655" s="73" t="n">
        <f aca="false">$N$652</f>
        <v>5401.71</v>
      </c>
      <c r="R655" s="73"/>
      <c r="S655" s="74" t="n">
        <f aca="false">Q655*O655</f>
        <v>3.00095</v>
      </c>
      <c r="T655" s="74"/>
    </row>
    <row r="656" customFormat="false" ht="15" hidden="false" customHeight="true" outlineLevel="0" collapsed="false">
      <c r="E656" s="43"/>
      <c r="F656" s="43"/>
      <c r="K656" s="14" t="s">
        <v>103</v>
      </c>
      <c r="L656" s="14"/>
      <c r="M656" s="14"/>
      <c r="N656" s="14"/>
      <c r="O656" s="14"/>
      <c r="P656" s="14"/>
      <c r="Q656" s="14"/>
      <c r="R656" s="14"/>
      <c r="S656" s="16" t="n">
        <f aca="false">ROUND(SUM(S654:T655),2)</f>
        <v>3.16</v>
      </c>
      <c r="T656" s="16"/>
    </row>
    <row r="657" customFormat="false" ht="14.25" hidden="false" customHeight="true" outlineLevel="0" collapsed="false">
      <c r="E657" s="43"/>
      <c r="F657" s="43"/>
    </row>
    <row r="658" customFormat="false" ht="15" hidden="false" customHeight="true" outlineLevel="0" collapsed="false">
      <c r="E658" s="43"/>
      <c r="F658" s="43"/>
      <c r="K658" s="4" t="s">
        <v>82</v>
      </c>
      <c r="L658" s="4"/>
      <c r="M658" s="4" t="s">
        <v>4</v>
      </c>
      <c r="N658" s="4"/>
      <c r="O658" s="4" t="s">
        <v>97</v>
      </c>
      <c r="P658" s="4"/>
      <c r="Q658" s="4" t="s">
        <v>80</v>
      </c>
      <c r="R658" s="4"/>
      <c r="S658" s="4" t="s">
        <v>98</v>
      </c>
      <c r="T658" s="4"/>
    </row>
    <row r="659" customFormat="false" ht="15" hidden="false" customHeight="true" outlineLevel="0" collapsed="false">
      <c r="E659" s="43"/>
      <c r="F659" s="43"/>
      <c r="K659" s="69" t="str">
        <f aca="false">A298</f>
        <v>Varrição de Passeio</v>
      </c>
      <c r="L659" s="69"/>
      <c r="M659" s="70" t="s">
        <v>87</v>
      </c>
      <c r="N659" s="70"/>
      <c r="O659" s="86" t="n">
        <f aca="false">1/(30*E298)</f>
        <v>5.55555555555556E-006</v>
      </c>
      <c r="P659" s="86"/>
      <c r="Q659" s="71" t="n">
        <f aca="false">$N$651</f>
        <v>8764.87</v>
      </c>
      <c r="R659" s="71"/>
      <c r="S659" s="61" t="n">
        <f aca="false">Q659*O659</f>
        <v>0.0486937222222223</v>
      </c>
      <c r="T659" s="61"/>
    </row>
    <row r="660" customFormat="false" ht="15" hidden="false" customHeight="true" outlineLevel="0" collapsed="false">
      <c r="E660" s="43"/>
      <c r="F660" s="43"/>
      <c r="K660" s="69"/>
      <c r="L660" s="69"/>
      <c r="M660" s="72" t="s">
        <v>101</v>
      </c>
      <c r="N660" s="72"/>
      <c r="O660" s="87" t="n">
        <f aca="false">1/E298</f>
        <v>0.000166666666666667</v>
      </c>
      <c r="P660" s="87"/>
      <c r="Q660" s="73" t="n">
        <f aca="false">$N$652</f>
        <v>5401.71</v>
      </c>
      <c r="R660" s="73"/>
      <c r="S660" s="74" t="n">
        <f aca="false">Q660*O660</f>
        <v>0.900285000000002</v>
      </c>
      <c r="T660" s="74"/>
    </row>
    <row r="661" customFormat="false" ht="15" hidden="false" customHeight="true" outlineLevel="0" collapsed="false">
      <c r="E661" s="43"/>
      <c r="F661" s="43"/>
      <c r="K661" s="14" t="s">
        <v>103</v>
      </c>
      <c r="L661" s="14"/>
      <c r="M661" s="14"/>
      <c r="N661" s="14"/>
      <c r="O661" s="14"/>
      <c r="P661" s="14"/>
      <c r="Q661" s="14"/>
      <c r="R661" s="14"/>
      <c r="S661" s="16" t="n">
        <f aca="false">ROUND(SUM(S659:T660),2)</f>
        <v>0.95</v>
      </c>
      <c r="T661" s="16"/>
    </row>
    <row r="662" customFormat="false" ht="14.25" hidden="false" customHeight="true" outlineLevel="0" collapsed="false">
      <c r="E662" s="43"/>
      <c r="F662" s="43"/>
    </row>
    <row r="663" customFormat="false" ht="15" hidden="false" customHeight="true" outlineLevel="0" collapsed="false">
      <c r="E663" s="43"/>
      <c r="F663" s="43"/>
      <c r="K663" s="4" t="s">
        <v>82</v>
      </c>
      <c r="L663" s="4"/>
      <c r="M663" s="4" t="s">
        <v>4</v>
      </c>
      <c r="N663" s="4"/>
      <c r="O663" s="4" t="s">
        <v>97</v>
      </c>
      <c r="P663" s="4"/>
      <c r="Q663" s="4" t="s">
        <v>80</v>
      </c>
      <c r="R663" s="4"/>
      <c r="S663" s="4" t="s">
        <v>98</v>
      </c>
      <c r="T663" s="4"/>
    </row>
    <row r="664" customFormat="false" ht="15" hidden="false" customHeight="true" outlineLevel="0" collapsed="false">
      <c r="E664" s="43"/>
      <c r="F664" s="43"/>
      <c r="K664" s="69" t="str">
        <f aca="false">A299</f>
        <v>Pátio e Área Verde</v>
      </c>
      <c r="L664" s="69"/>
      <c r="M664" s="70" t="s">
        <v>87</v>
      </c>
      <c r="N664" s="70"/>
      <c r="O664" s="86" t="n">
        <f aca="false">1/(30*E299)</f>
        <v>1.85185185185185E-005</v>
      </c>
      <c r="P664" s="86"/>
      <c r="Q664" s="71" t="n">
        <f aca="false">$N$651</f>
        <v>8764.87</v>
      </c>
      <c r="R664" s="71"/>
      <c r="S664" s="61" t="n">
        <f aca="false">Q664*O664</f>
        <v>0.162312407407407</v>
      </c>
      <c r="T664" s="61"/>
    </row>
    <row r="665" customFormat="false" ht="15" hidden="false" customHeight="true" outlineLevel="0" collapsed="false">
      <c r="E665" s="43"/>
      <c r="F665" s="43"/>
      <c r="K665" s="69"/>
      <c r="L665" s="69"/>
      <c r="M665" s="72" t="s">
        <v>101</v>
      </c>
      <c r="N665" s="72"/>
      <c r="O665" s="87" t="n">
        <f aca="false">1/E299</f>
        <v>0.000555555555555556</v>
      </c>
      <c r="P665" s="87"/>
      <c r="Q665" s="73" t="n">
        <f aca="false">$N$652</f>
        <v>5401.71</v>
      </c>
      <c r="R665" s="73"/>
      <c r="S665" s="74" t="n">
        <f aca="false">Q665*O665</f>
        <v>3.00095</v>
      </c>
      <c r="T665" s="74"/>
    </row>
    <row r="666" customFormat="false" ht="15" hidden="false" customHeight="true" outlineLevel="0" collapsed="false">
      <c r="E666" s="43"/>
      <c r="F666" s="43"/>
      <c r="K666" s="14" t="s">
        <v>103</v>
      </c>
      <c r="L666" s="14"/>
      <c r="M666" s="14"/>
      <c r="N666" s="14"/>
      <c r="O666" s="14"/>
      <c r="P666" s="14"/>
      <c r="Q666" s="14"/>
      <c r="R666" s="14"/>
      <c r="S666" s="16" t="n">
        <f aca="false">ROUND(SUM(S664:T665),2)</f>
        <v>3.16</v>
      </c>
      <c r="T666" s="16"/>
    </row>
    <row r="667" customFormat="false" ht="14.25" hidden="false" customHeight="true" outlineLevel="0" collapsed="false">
      <c r="E667" s="43"/>
      <c r="F667" s="43"/>
    </row>
    <row r="668" customFormat="false" ht="15" hidden="false" customHeight="true" outlineLevel="0" collapsed="false">
      <c r="E668" s="43"/>
      <c r="F668" s="43"/>
      <c r="K668" s="4" t="s">
        <v>82</v>
      </c>
      <c r="L668" s="4"/>
      <c r="M668" s="4" t="s">
        <v>4</v>
      </c>
      <c r="N668" s="4"/>
      <c r="O668" s="4" t="s">
        <v>97</v>
      </c>
      <c r="P668" s="4"/>
      <c r="Q668" s="4" t="s">
        <v>80</v>
      </c>
      <c r="R668" s="4"/>
      <c r="S668" s="4" t="s">
        <v>98</v>
      </c>
      <c r="T668" s="4"/>
    </row>
    <row r="669" customFormat="false" ht="15" hidden="false" customHeight="true" outlineLevel="0" collapsed="false">
      <c r="E669" s="43"/>
      <c r="F669" s="43"/>
      <c r="K669" s="69" t="str">
        <f aca="false">A300</f>
        <v>Coleta de Detritos</v>
      </c>
      <c r="L669" s="69"/>
      <c r="M669" s="70" t="s">
        <v>87</v>
      </c>
      <c r="N669" s="70"/>
      <c r="O669" s="86" t="n">
        <f aca="false">1/(30*E300)</f>
        <v>3.33333333333333E-007</v>
      </c>
      <c r="P669" s="86"/>
      <c r="Q669" s="71" t="n">
        <f aca="false">$N$651</f>
        <v>8764.87</v>
      </c>
      <c r="R669" s="71"/>
      <c r="S669" s="61" t="n">
        <f aca="false">Q669*O669</f>
        <v>0.00292162333333333</v>
      </c>
      <c r="T669" s="61"/>
    </row>
    <row r="670" customFormat="false" ht="15" hidden="false" customHeight="true" outlineLevel="0" collapsed="false">
      <c r="E670" s="43"/>
      <c r="F670" s="43"/>
      <c r="K670" s="69"/>
      <c r="L670" s="69"/>
      <c r="M670" s="72" t="s">
        <v>101</v>
      </c>
      <c r="N670" s="72"/>
      <c r="O670" s="87" t="n">
        <f aca="false">1/E300</f>
        <v>1E-005</v>
      </c>
      <c r="P670" s="87"/>
      <c r="Q670" s="73" t="n">
        <f aca="false">$N$652</f>
        <v>5401.71</v>
      </c>
      <c r="R670" s="73"/>
      <c r="S670" s="74" t="n">
        <f aca="false">Q670*O670</f>
        <v>0.0540171</v>
      </c>
      <c r="T670" s="74"/>
    </row>
    <row r="671" customFormat="false" ht="15" hidden="false" customHeight="true" outlineLevel="0" collapsed="false">
      <c r="E671" s="43"/>
      <c r="F671" s="43"/>
      <c r="K671" s="14" t="s">
        <v>103</v>
      </c>
      <c r="L671" s="14"/>
      <c r="M671" s="14"/>
      <c r="N671" s="14"/>
      <c r="O671" s="14"/>
      <c r="P671" s="14"/>
      <c r="Q671" s="14"/>
      <c r="R671" s="14"/>
      <c r="S671" s="16" t="n">
        <f aca="false">ROUND(SUM(S669:T670),2)</f>
        <v>0.06</v>
      </c>
      <c r="T671" s="16"/>
    </row>
    <row r="672" customFormat="false" ht="14.25" hidden="false" customHeight="true" outlineLevel="0" collapsed="false">
      <c r="E672" s="43"/>
      <c r="F672" s="43"/>
    </row>
    <row r="673" customFormat="false" ht="15" hidden="false" customHeight="true" outlineLevel="0" collapsed="false">
      <c r="E673" s="43"/>
      <c r="F673" s="43"/>
      <c r="K673" s="4" t="s">
        <v>82</v>
      </c>
      <c r="L673" s="4"/>
      <c r="M673" s="4" t="s">
        <v>4</v>
      </c>
      <c r="N673" s="4"/>
      <c r="O673" s="4" t="s">
        <v>97</v>
      </c>
      <c r="P673" s="4"/>
      <c r="Q673" s="4" t="s">
        <v>80</v>
      </c>
      <c r="R673" s="4"/>
      <c r="S673" s="4" t="s">
        <v>98</v>
      </c>
      <c r="T673" s="4"/>
    </row>
    <row r="674" customFormat="false" ht="15" hidden="false" customHeight="true" outlineLevel="0" collapsed="false">
      <c r="E674" s="43"/>
      <c r="F674" s="43"/>
      <c r="K674" s="69" t="str">
        <f aca="false">A301</f>
        <v>Piso Frio</v>
      </c>
      <c r="L674" s="69"/>
      <c r="M674" s="70" t="s">
        <v>87</v>
      </c>
      <c r="N674" s="70"/>
      <c r="O674" s="86" t="n">
        <f aca="false">1/(30*E301)</f>
        <v>3.74531835205992E-005</v>
      </c>
      <c r="P674" s="86"/>
      <c r="Q674" s="71" t="n">
        <f aca="false">$N$651</f>
        <v>8764.87</v>
      </c>
      <c r="R674" s="71"/>
      <c r="S674" s="61" t="n">
        <f aca="false">Q674*O674</f>
        <v>0.328272284644194</v>
      </c>
      <c r="T674" s="61"/>
    </row>
    <row r="675" customFormat="false" ht="15" hidden="false" customHeight="true" outlineLevel="0" collapsed="false">
      <c r="E675" s="43"/>
      <c r="F675" s="43"/>
      <c r="K675" s="69"/>
      <c r="L675" s="69"/>
      <c r="M675" s="72" t="s">
        <v>101</v>
      </c>
      <c r="N675" s="72"/>
      <c r="O675" s="87" t="n">
        <f aca="false">1/E301</f>
        <v>0.00112359550561798</v>
      </c>
      <c r="P675" s="87"/>
      <c r="Q675" s="73" t="n">
        <f aca="false">$N$652</f>
        <v>5401.71</v>
      </c>
      <c r="R675" s="73"/>
      <c r="S675" s="74" t="n">
        <f aca="false">Q675*O675</f>
        <v>6.0693370786517</v>
      </c>
      <c r="T675" s="74"/>
    </row>
    <row r="676" customFormat="false" ht="15" hidden="false" customHeight="true" outlineLevel="0" collapsed="false">
      <c r="E676" s="43"/>
      <c r="F676" s="43"/>
      <c r="K676" s="14" t="s">
        <v>103</v>
      </c>
      <c r="L676" s="14"/>
      <c r="M676" s="14"/>
      <c r="N676" s="14"/>
      <c r="O676" s="14"/>
      <c r="P676" s="14"/>
      <c r="Q676" s="14"/>
      <c r="R676" s="14"/>
      <c r="S676" s="16" t="n">
        <f aca="false">ROUND(SUM(S674:T675),2)</f>
        <v>6.4</v>
      </c>
      <c r="T676" s="16"/>
    </row>
    <row r="677" customFormat="false" ht="14.25" hidden="false" customHeight="true" outlineLevel="0" collapsed="false">
      <c r="E677" s="43"/>
      <c r="F677" s="43"/>
    </row>
    <row r="678" customFormat="false" ht="15" hidden="false" customHeight="true" outlineLevel="0" collapsed="false">
      <c r="E678" s="43"/>
      <c r="F678" s="43"/>
      <c r="K678" s="48" t="s">
        <v>191</v>
      </c>
      <c r="L678" s="48"/>
      <c r="M678" s="48"/>
      <c r="N678" s="48"/>
      <c r="O678" s="48"/>
      <c r="P678" s="48"/>
      <c r="Q678" s="48"/>
      <c r="R678" s="48"/>
      <c r="S678" s="48"/>
      <c r="T678" s="48"/>
    </row>
    <row r="679" customFormat="false" ht="15" hidden="false" customHeight="true" outlineLevel="0" collapsed="false">
      <c r="E679" s="43"/>
      <c r="F679" s="43"/>
      <c r="K679" s="49" t="s">
        <v>4</v>
      </c>
      <c r="L679" s="49"/>
      <c r="M679" s="49"/>
      <c r="N679" s="49" t="s">
        <v>80</v>
      </c>
      <c r="O679" s="49"/>
      <c r="P679" s="50" t="s">
        <v>81</v>
      </c>
      <c r="Q679" s="50"/>
      <c r="R679" s="50"/>
      <c r="S679" s="50"/>
    </row>
    <row r="680" customFormat="false" ht="15" hidden="false" customHeight="true" outlineLevel="0" collapsed="false">
      <c r="E680" s="43"/>
      <c r="F680" s="43"/>
      <c r="K680" s="11" t="s">
        <v>87</v>
      </c>
      <c r="L680" s="11"/>
      <c r="M680" s="11"/>
      <c r="N680" s="53" t="n">
        <f aca="false">'#9_Encarregado_Limpeza'!$I$142</f>
        <v>8764.87</v>
      </c>
      <c r="O680" s="53"/>
      <c r="P680" s="54" t="s">
        <v>88</v>
      </c>
      <c r="Q680" s="54"/>
      <c r="R680" s="54"/>
      <c r="S680" s="54"/>
    </row>
    <row r="681" customFormat="false" ht="15" hidden="false" customHeight="true" outlineLevel="0" collapsed="false">
      <c r="E681" s="43"/>
      <c r="F681" s="43"/>
      <c r="K681" s="11" t="s">
        <v>89</v>
      </c>
      <c r="L681" s="11"/>
      <c r="M681" s="11"/>
      <c r="N681" s="62" t="n">
        <f aca="false">'#34_Serv_SLMB'!I142</f>
        <v>5276.06</v>
      </c>
      <c r="O681" s="62"/>
      <c r="P681" s="54" t="s">
        <v>192</v>
      </c>
      <c r="Q681" s="54"/>
      <c r="R681" s="54"/>
      <c r="S681" s="54"/>
    </row>
    <row r="682" customFormat="false" ht="15" hidden="false" customHeight="true" outlineLevel="0" collapsed="false">
      <c r="E682" s="43"/>
      <c r="F682" s="43"/>
      <c r="K682" s="4" t="s">
        <v>82</v>
      </c>
      <c r="L682" s="4"/>
      <c r="M682" s="4" t="s">
        <v>4</v>
      </c>
      <c r="N682" s="4"/>
      <c r="O682" s="4" t="s">
        <v>97</v>
      </c>
      <c r="P682" s="4"/>
      <c r="Q682" s="4" t="s">
        <v>80</v>
      </c>
      <c r="R682" s="4"/>
      <c r="S682" s="4" t="s">
        <v>98</v>
      </c>
      <c r="T682" s="4"/>
    </row>
    <row r="683" customFormat="false" ht="15" hidden="false" customHeight="true" outlineLevel="0" collapsed="false">
      <c r="E683" s="43"/>
      <c r="F683" s="43"/>
      <c r="K683" s="69" t="str">
        <f aca="false">A308</f>
        <v>Piso Frio</v>
      </c>
      <c r="L683" s="69"/>
      <c r="M683" s="70" t="s">
        <v>87</v>
      </c>
      <c r="N683" s="70"/>
      <c r="O683" s="86" t="n">
        <f aca="false">1/(30*E308)</f>
        <v>5.52580828760727E-005</v>
      </c>
      <c r="P683" s="86"/>
      <c r="Q683" s="71" t="n">
        <f aca="false">N680</f>
        <v>8764.87</v>
      </c>
      <c r="R683" s="71"/>
      <c r="S683" s="61" t="n">
        <f aca="false">Q683*O683</f>
        <v>0.484329912858003</v>
      </c>
      <c r="T683" s="61"/>
    </row>
    <row r="684" customFormat="false" ht="15" hidden="false" customHeight="true" outlineLevel="0" collapsed="false">
      <c r="E684" s="43"/>
      <c r="F684" s="43"/>
      <c r="K684" s="69"/>
      <c r="L684" s="69"/>
      <c r="M684" s="72" t="s">
        <v>101</v>
      </c>
      <c r="N684" s="72"/>
      <c r="O684" s="87" t="n">
        <f aca="false">1/E308</f>
        <v>0.00165774248628218</v>
      </c>
      <c r="P684" s="87"/>
      <c r="Q684" s="73" t="n">
        <f aca="false">N681</f>
        <v>5276.06</v>
      </c>
      <c r="R684" s="73"/>
      <c r="S684" s="74" t="n">
        <f aca="false">Q684*O684</f>
        <v>8.74634882217396</v>
      </c>
      <c r="T684" s="74"/>
    </row>
    <row r="685" customFormat="false" ht="15" hidden="false" customHeight="true" outlineLevel="0" collapsed="false">
      <c r="E685" s="43"/>
      <c r="F685" s="43"/>
      <c r="K685" s="14" t="s">
        <v>103</v>
      </c>
      <c r="L685" s="14"/>
      <c r="M685" s="14"/>
      <c r="N685" s="14"/>
      <c r="O685" s="14"/>
      <c r="P685" s="14"/>
      <c r="Q685" s="14"/>
      <c r="R685" s="14"/>
      <c r="S685" s="16" t="n">
        <f aca="false">ROUND(SUM(S683:T684),2)</f>
        <v>9.23</v>
      </c>
      <c r="T685" s="16"/>
    </row>
    <row r="686" customFormat="false" ht="14.25" hidden="false" customHeight="true" outlineLevel="0" collapsed="false">
      <c r="E686" s="43"/>
      <c r="F686" s="43"/>
    </row>
    <row r="687" customFormat="false" ht="15" hidden="false" customHeight="true" outlineLevel="0" collapsed="false">
      <c r="E687" s="43"/>
      <c r="F687" s="43"/>
      <c r="K687" s="48" t="s">
        <v>193</v>
      </c>
      <c r="L687" s="48"/>
      <c r="M687" s="48"/>
      <c r="N687" s="48"/>
      <c r="O687" s="48"/>
      <c r="P687" s="48"/>
      <c r="Q687" s="48"/>
      <c r="R687" s="48"/>
      <c r="S687" s="48"/>
      <c r="T687" s="48"/>
    </row>
    <row r="688" customFormat="false" ht="15" hidden="false" customHeight="true" outlineLevel="0" collapsed="false">
      <c r="E688" s="43"/>
      <c r="F688" s="43"/>
      <c r="K688" s="49" t="s">
        <v>4</v>
      </c>
      <c r="L688" s="49"/>
      <c r="M688" s="49"/>
      <c r="N688" s="49" t="s">
        <v>80</v>
      </c>
      <c r="O688" s="49"/>
      <c r="P688" s="50" t="s">
        <v>81</v>
      </c>
      <c r="Q688" s="50"/>
      <c r="R688" s="50"/>
      <c r="S688" s="50"/>
    </row>
    <row r="689" customFormat="false" ht="15" hidden="false" customHeight="true" outlineLevel="0" collapsed="false">
      <c r="E689" s="43"/>
      <c r="F689" s="43"/>
      <c r="K689" s="11" t="s">
        <v>87</v>
      </c>
      <c r="L689" s="11"/>
      <c r="M689" s="11"/>
      <c r="N689" s="53" t="n">
        <f aca="false">'#9_Encarregado_Limpeza'!$I$142</f>
        <v>8764.87</v>
      </c>
      <c r="O689" s="53"/>
      <c r="P689" s="54" t="s">
        <v>88</v>
      </c>
      <c r="Q689" s="54"/>
      <c r="R689" s="54"/>
      <c r="S689" s="54"/>
    </row>
    <row r="690" customFormat="false" ht="15" hidden="false" customHeight="true" outlineLevel="0" collapsed="false">
      <c r="E690" s="43"/>
      <c r="F690" s="43"/>
      <c r="K690" s="11" t="s">
        <v>89</v>
      </c>
      <c r="L690" s="11"/>
      <c r="M690" s="11"/>
      <c r="N690" s="62" t="n">
        <f aca="false">'#35_Serv_Uruacu'!I142</f>
        <v>5276.06</v>
      </c>
      <c r="O690" s="62"/>
      <c r="P690" s="54" t="s">
        <v>194</v>
      </c>
      <c r="Q690" s="54"/>
      <c r="R690" s="54"/>
      <c r="S690" s="54"/>
    </row>
    <row r="691" customFormat="false" ht="15" hidden="false" customHeight="true" outlineLevel="0" collapsed="false">
      <c r="E691" s="43"/>
      <c r="F691" s="43"/>
      <c r="K691" s="4" t="s">
        <v>82</v>
      </c>
      <c r="L691" s="4"/>
      <c r="M691" s="4" t="s">
        <v>4</v>
      </c>
      <c r="N691" s="4"/>
      <c r="O691" s="4" t="s">
        <v>97</v>
      </c>
      <c r="P691" s="4"/>
      <c r="Q691" s="4" t="s">
        <v>80</v>
      </c>
      <c r="R691" s="4"/>
      <c r="S691" s="4" t="s">
        <v>98</v>
      </c>
      <c r="T691" s="4"/>
    </row>
    <row r="692" customFormat="false" ht="15" hidden="false" customHeight="true" outlineLevel="0" collapsed="false">
      <c r="E692" s="43"/>
      <c r="F692" s="43"/>
      <c r="K692" s="69" t="str">
        <f aca="false">A314</f>
        <v>Piso Frio</v>
      </c>
      <c r="L692" s="69"/>
      <c r="M692" s="70" t="s">
        <v>87</v>
      </c>
      <c r="N692" s="70"/>
      <c r="O692" s="86" t="n">
        <f aca="false">1/(30*E314)</f>
        <v>4.45620883577088E-005</v>
      </c>
      <c r="P692" s="86"/>
      <c r="Q692" s="71" t="n">
        <f aca="false">N689</f>
        <v>8764.87</v>
      </c>
      <c r="R692" s="71"/>
      <c r="S692" s="61" t="n">
        <f aca="false">Q692*O692</f>
        <v>0.390580911383831</v>
      </c>
      <c r="T692" s="61"/>
    </row>
    <row r="693" customFormat="false" ht="15" hidden="false" customHeight="true" outlineLevel="0" collapsed="false">
      <c r="E693" s="43"/>
      <c r="F693" s="43"/>
      <c r="K693" s="69"/>
      <c r="L693" s="69"/>
      <c r="M693" s="72" t="s">
        <v>101</v>
      </c>
      <c r="N693" s="72"/>
      <c r="O693" s="87" t="n">
        <f aca="false">1/E314</f>
        <v>0.00133686265073126</v>
      </c>
      <c r="P693" s="87"/>
      <c r="Q693" s="73" t="n">
        <f aca="false">N690</f>
        <v>5276.06</v>
      </c>
      <c r="R693" s="73"/>
      <c r="S693" s="74" t="n">
        <f aca="false">Q693*O693</f>
        <v>7.05336755701717</v>
      </c>
      <c r="T693" s="74"/>
    </row>
    <row r="694" customFormat="false" ht="15" hidden="false" customHeight="true" outlineLevel="0" collapsed="false">
      <c r="E694" s="43"/>
      <c r="F694" s="43"/>
      <c r="K694" s="14" t="s">
        <v>103</v>
      </c>
      <c r="L694" s="14"/>
      <c r="M694" s="14"/>
      <c r="N694" s="14"/>
      <c r="O694" s="14"/>
      <c r="P694" s="14"/>
      <c r="Q694" s="14"/>
      <c r="R694" s="14"/>
      <c r="S694" s="16" t="n">
        <f aca="false">ROUND(SUM(S692:T693),2)</f>
        <v>7.44</v>
      </c>
      <c r="T694" s="16"/>
    </row>
    <row r="695" customFormat="false" ht="14.25" hidden="false" customHeight="true" outlineLevel="0" collapsed="false">
      <c r="E695" s="43"/>
      <c r="F695" s="43"/>
    </row>
    <row r="696" customFormat="false" ht="15" hidden="false" customHeight="true" outlineLevel="0" collapsed="false">
      <c r="E696" s="43"/>
      <c r="F696" s="43"/>
      <c r="K696" s="48" t="s">
        <v>195</v>
      </c>
      <c r="L696" s="48"/>
      <c r="M696" s="48"/>
      <c r="N696" s="48"/>
      <c r="O696" s="48"/>
      <c r="P696" s="48"/>
      <c r="Q696" s="48"/>
      <c r="R696" s="48"/>
      <c r="S696" s="48"/>
      <c r="T696" s="48"/>
    </row>
    <row r="697" customFormat="false" ht="15" hidden="false" customHeight="true" outlineLevel="0" collapsed="false">
      <c r="E697" s="43"/>
      <c r="F697" s="43"/>
      <c r="K697" s="49" t="s">
        <v>4</v>
      </c>
      <c r="L697" s="49"/>
      <c r="M697" s="49"/>
      <c r="N697" s="49" t="s">
        <v>80</v>
      </c>
      <c r="O697" s="49"/>
      <c r="P697" s="50" t="s">
        <v>81</v>
      </c>
      <c r="Q697" s="50"/>
      <c r="R697" s="50"/>
      <c r="S697" s="50"/>
    </row>
    <row r="698" customFormat="false" ht="15" hidden="false" customHeight="true" outlineLevel="0" collapsed="false">
      <c r="E698" s="43"/>
      <c r="F698" s="43"/>
      <c r="K698" s="11" t="s">
        <v>87</v>
      </c>
      <c r="L698" s="11"/>
      <c r="M698" s="11"/>
      <c r="N698" s="53" t="n">
        <f aca="false">'#9_Encarregado_Limpeza'!$I$142</f>
        <v>8764.87</v>
      </c>
      <c r="O698" s="53"/>
      <c r="P698" s="54" t="s">
        <v>88</v>
      </c>
      <c r="Q698" s="54"/>
      <c r="R698" s="54"/>
      <c r="S698" s="54"/>
    </row>
    <row r="699" customFormat="false" ht="15" hidden="false" customHeight="true" outlineLevel="0" collapsed="false">
      <c r="E699" s="43"/>
      <c r="F699" s="43"/>
      <c r="K699" s="11" t="s">
        <v>89</v>
      </c>
      <c r="L699" s="11"/>
      <c r="M699" s="11"/>
      <c r="N699" s="62" t="n">
        <f aca="false">'#36_Serv_Valparaiso'!I142</f>
        <v>5286.37</v>
      </c>
      <c r="O699" s="62"/>
      <c r="P699" s="54" t="s">
        <v>196</v>
      </c>
      <c r="Q699" s="54"/>
      <c r="R699" s="54"/>
      <c r="S699" s="54"/>
    </row>
    <row r="700" customFormat="false" ht="15" hidden="false" customHeight="true" outlineLevel="0" collapsed="false">
      <c r="E700" s="43"/>
      <c r="F700" s="43"/>
      <c r="K700" s="4" t="s">
        <v>82</v>
      </c>
      <c r="L700" s="4"/>
      <c r="M700" s="4" t="s">
        <v>4</v>
      </c>
      <c r="N700" s="4"/>
      <c r="O700" s="4" t="s">
        <v>97</v>
      </c>
      <c r="P700" s="4"/>
      <c r="Q700" s="4" t="s">
        <v>80</v>
      </c>
      <c r="R700" s="4"/>
      <c r="S700" s="4" t="s">
        <v>98</v>
      </c>
      <c r="T700" s="4"/>
    </row>
    <row r="701" customFormat="false" ht="15" hidden="false" customHeight="true" outlineLevel="0" collapsed="false">
      <c r="E701" s="43"/>
      <c r="F701" s="43"/>
      <c r="K701" s="69" t="str">
        <f aca="false">A321</f>
        <v>Piso Pavimentado</v>
      </c>
      <c r="L701" s="69"/>
      <c r="M701" s="70" t="s">
        <v>87</v>
      </c>
      <c r="N701" s="70"/>
      <c r="O701" s="86" t="n">
        <f aca="false">1/(30*E321)</f>
        <v>1.85185185185185E-005</v>
      </c>
      <c r="P701" s="86"/>
      <c r="Q701" s="71" t="n">
        <f aca="false">$N$698</f>
        <v>8764.87</v>
      </c>
      <c r="R701" s="71"/>
      <c r="S701" s="61" t="n">
        <f aca="false">Q701*O701</f>
        <v>0.162312407407407</v>
      </c>
      <c r="T701" s="61"/>
    </row>
    <row r="702" customFormat="false" ht="15" hidden="false" customHeight="true" outlineLevel="0" collapsed="false">
      <c r="E702" s="43"/>
      <c r="F702" s="43"/>
      <c r="K702" s="69"/>
      <c r="L702" s="69"/>
      <c r="M702" s="72" t="s">
        <v>101</v>
      </c>
      <c r="N702" s="72"/>
      <c r="O702" s="87" t="n">
        <f aca="false">1/E321</f>
        <v>0.000555555555555556</v>
      </c>
      <c r="P702" s="87"/>
      <c r="Q702" s="73" t="n">
        <f aca="false">$N$699</f>
        <v>5286.37</v>
      </c>
      <c r="R702" s="73"/>
      <c r="S702" s="74" t="n">
        <f aca="false">Q702*O702</f>
        <v>2.93687222222222</v>
      </c>
      <c r="T702" s="74"/>
    </row>
    <row r="703" customFormat="false" ht="15" hidden="false" customHeight="true" outlineLevel="0" collapsed="false">
      <c r="E703" s="43"/>
      <c r="F703" s="43"/>
      <c r="K703" s="14" t="s">
        <v>103</v>
      </c>
      <c r="L703" s="14"/>
      <c r="M703" s="14"/>
      <c r="N703" s="14"/>
      <c r="O703" s="14"/>
      <c r="P703" s="14"/>
      <c r="Q703" s="14"/>
      <c r="R703" s="14"/>
      <c r="S703" s="16" t="n">
        <f aca="false">ROUND(SUM(S701:T702),2)</f>
        <v>3.1</v>
      </c>
      <c r="T703" s="16"/>
    </row>
    <row r="704" customFormat="false" ht="14.25" hidden="false" customHeight="true" outlineLevel="0" collapsed="false">
      <c r="E704" s="43"/>
      <c r="F704" s="43"/>
    </row>
    <row r="705" customFormat="false" ht="15" hidden="false" customHeight="true" outlineLevel="0" collapsed="false">
      <c r="E705" s="43"/>
      <c r="F705" s="43"/>
      <c r="K705" s="4" t="s">
        <v>82</v>
      </c>
      <c r="L705" s="4"/>
      <c r="M705" s="4" t="s">
        <v>4</v>
      </c>
      <c r="N705" s="4"/>
      <c r="O705" s="4" t="s">
        <v>97</v>
      </c>
      <c r="P705" s="4"/>
      <c r="Q705" s="4" t="s">
        <v>80</v>
      </c>
      <c r="R705" s="4"/>
      <c r="S705" s="4" t="s">
        <v>98</v>
      </c>
      <c r="T705" s="4"/>
    </row>
    <row r="706" customFormat="false" ht="15" hidden="false" customHeight="true" outlineLevel="0" collapsed="false">
      <c r="E706" s="43"/>
      <c r="F706" s="43"/>
      <c r="K706" s="69" t="str">
        <f aca="false">A322</f>
        <v>Varrição de Passeio</v>
      </c>
      <c r="L706" s="69"/>
      <c r="M706" s="70" t="s">
        <v>87</v>
      </c>
      <c r="N706" s="70"/>
      <c r="O706" s="86" t="n">
        <f aca="false">1/(30*E322)</f>
        <v>5.55555555555556E-006</v>
      </c>
      <c r="P706" s="86"/>
      <c r="Q706" s="71" t="n">
        <f aca="false">$N$698</f>
        <v>8764.87</v>
      </c>
      <c r="R706" s="71"/>
      <c r="S706" s="61" t="n">
        <f aca="false">Q706*O706</f>
        <v>0.0486937222222223</v>
      </c>
      <c r="T706" s="61"/>
    </row>
    <row r="707" customFormat="false" ht="15" hidden="false" customHeight="true" outlineLevel="0" collapsed="false">
      <c r="E707" s="43"/>
      <c r="F707" s="43"/>
      <c r="K707" s="69"/>
      <c r="L707" s="69"/>
      <c r="M707" s="72" t="s">
        <v>101</v>
      </c>
      <c r="N707" s="72"/>
      <c r="O707" s="87" t="n">
        <f aca="false">1/E322</f>
        <v>0.000166666666666667</v>
      </c>
      <c r="P707" s="87"/>
      <c r="Q707" s="73" t="n">
        <f aca="false">$N$699</f>
        <v>5286.37</v>
      </c>
      <c r="R707" s="73"/>
      <c r="S707" s="74" t="n">
        <f aca="false">Q707*O707</f>
        <v>0.881061666666668</v>
      </c>
      <c r="T707" s="74"/>
    </row>
    <row r="708" customFormat="false" ht="15" hidden="false" customHeight="true" outlineLevel="0" collapsed="false">
      <c r="E708" s="43"/>
      <c r="F708" s="43"/>
      <c r="K708" s="14" t="s">
        <v>103</v>
      </c>
      <c r="L708" s="14"/>
      <c r="M708" s="14"/>
      <c r="N708" s="14"/>
      <c r="O708" s="14"/>
      <c r="P708" s="14"/>
      <c r="Q708" s="14"/>
      <c r="R708" s="14"/>
      <c r="S708" s="16" t="n">
        <f aca="false">ROUND(SUM(S706:T707),2)</f>
        <v>0.93</v>
      </c>
      <c r="T708" s="16"/>
    </row>
    <row r="709" customFormat="false" ht="14.25" hidden="false" customHeight="true" outlineLevel="0" collapsed="false">
      <c r="E709" s="43"/>
      <c r="F709" s="43"/>
    </row>
    <row r="710" customFormat="false" ht="15" hidden="false" customHeight="true" outlineLevel="0" collapsed="false">
      <c r="E710" s="43"/>
      <c r="F710" s="43"/>
      <c r="K710" s="4" t="s">
        <v>82</v>
      </c>
      <c r="L710" s="4"/>
      <c r="M710" s="4" t="s">
        <v>4</v>
      </c>
      <c r="N710" s="4"/>
      <c r="O710" s="4" t="s">
        <v>97</v>
      </c>
      <c r="P710" s="4"/>
      <c r="Q710" s="4" t="s">
        <v>80</v>
      </c>
      <c r="R710" s="4"/>
      <c r="S710" s="4" t="s">
        <v>98</v>
      </c>
      <c r="T710" s="4"/>
    </row>
    <row r="711" customFormat="false" ht="15" hidden="false" customHeight="true" outlineLevel="0" collapsed="false">
      <c r="E711" s="43"/>
      <c r="F711" s="43"/>
      <c r="K711" s="69" t="str">
        <f aca="false">A323</f>
        <v>Pátio e Área Verde</v>
      </c>
      <c r="L711" s="69"/>
      <c r="M711" s="70" t="s">
        <v>87</v>
      </c>
      <c r="N711" s="70"/>
      <c r="O711" s="86" t="n">
        <f aca="false">1/(30*E323)</f>
        <v>1.85185185185185E-005</v>
      </c>
      <c r="P711" s="86"/>
      <c r="Q711" s="71" t="n">
        <f aca="false">$N$698</f>
        <v>8764.87</v>
      </c>
      <c r="R711" s="71"/>
      <c r="S711" s="61" t="n">
        <f aca="false">Q711*O711</f>
        <v>0.162312407407407</v>
      </c>
      <c r="T711" s="61"/>
    </row>
    <row r="712" customFormat="false" ht="15" hidden="false" customHeight="true" outlineLevel="0" collapsed="false">
      <c r="E712" s="43"/>
      <c r="F712" s="43"/>
      <c r="K712" s="69"/>
      <c r="L712" s="69"/>
      <c r="M712" s="72" t="s">
        <v>101</v>
      </c>
      <c r="N712" s="72"/>
      <c r="O712" s="87" t="n">
        <f aca="false">1/E323</f>
        <v>0.000555555555555556</v>
      </c>
      <c r="P712" s="87"/>
      <c r="Q712" s="73" t="n">
        <f aca="false">$N$699</f>
        <v>5286.37</v>
      </c>
      <c r="R712" s="73"/>
      <c r="S712" s="74" t="n">
        <f aca="false">Q712*O712</f>
        <v>2.93687222222222</v>
      </c>
      <c r="T712" s="74"/>
    </row>
    <row r="713" customFormat="false" ht="15" hidden="false" customHeight="true" outlineLevel="0" collapsed="false">
      <c r="E713" s="43"/>
      <c r="F713" s="43"/>
      <c r="K713" s="14" t="s">
        <v>103</v>
      </c>
      <c r="L713" s="14"/>
      <c r="M713" s="14"/>
      <c r="N713" s="14"/>
      <c r="O713" s="14"/>
      <c r="P713" s="14"/>
      <c r="Q713" s="14"/>
      <c r="R713" s="14"/>
      <c r="S713" s="16" t="n">
        <f aca="false">ROUND(SUM(S711:T712),2)</f>
        <v>3.1</v>
      </c>
      <c r="T713" s="16"/>
    </row>
    <row r="714" customFormat="false" ht="14.25" hidden="false" customHeight="true" outlineLevel="0" collapsed="false">
      <c r="E714" s="43"/>
      <c r="F714" s="43"/>
    </row>
    <row r="715" customFormat="false" ht="15" hidden="false" customHeight="true" outlineLevel="0" collapsed="false">
      <c r="E715" s="43"/>
      <c r="F715" s="43"/>
      <c r="K715" s="4" t="s">
        <v>82</v>
      </c>
      <c r="L715" s="4"/>
      <c r="M715" s="4" t="s">
        <v>4</v>
      </c>
      <c r="N715" s="4"/>
      <c r="O715" s="4" t="s">
        <v>97</v>
      </c>
      <c r="P715" s="4"/>
      <c r="Q715" s="4" t="s">
        <v>80</v>
      </c>
      <c r="R715" s="4"/>
      <c r="S715" s="4" t="s">
        <v>98</v>
      </c>
      <c r="T715" s="4"/>
    </row>
    <row r="716" customFormat="false" ht="15" hidden="false" customHeight="true" outlineLevel="0" collapsed="false">
      <c r="E716" s="43"/>
      <c r="F716" s="43"/>
      <c r="K716" s="69" t="str">
        <f aca="false">A324</f>
        <v>Coleta de Detritos</v>
      </c>
      <c r="L716" s="69"/>
      <c r="M716" s="70" t="s">
        <v>87</v>
      </c>
      <c r="N716" s="70"/>
      <c r="O716" s="86" t="n">
        <f aca="false">1/(30*E324)</f>
        <v>3.33333333333333E-007</v>
      </c>
      <c r="P716" s="86"/>
      <c r="Q716" s="71" t="n">
        <f aca="false">$N$698</f>
        <v>8764.87</v>
      </c>
      <c r="R716" s="71"/>
      <c r="S716" s="61" t="n">
        <f aca="false">Q716*O716</f>
        <v>0.00292162333333333</v>
      </c>
      <c r="T716" s="61"/>
    </row>
    <row r="717" customFormat="false" ht="15" hidden="false" customHeight="true" outlineLevel="0" collapsed="false">
      <c r="E717" s="43"/>
      <c r="F717" s="43"/>
      <c r="K717" s="69"/>
      <c r="L717" s="69"/>
      <c r="M717" s="72" t="s">
        <v>101</v>
      </c>
      <c r="N717" s="72"/>
      <c r="O717" s="87" t="n">
        <f aca="false">1/E324</f>
        <v>1E-005</v>
      </c>
      <c r="P717" s="87"/>
      <c r="Q717" s="73" t="n">
        <f aca="false">$N$699</f>
        <v>5286.37</v>
      </c>
      <c r="R717" s="73"/>
      <c r="S717" s="74" t="n">
        <f aca="false">Q717*O717</f>
        <v>0.0528637</v>
      </c>
      <c r="T717" s="74"/>
    </row>
    <row r="718" customFormat="false" ht="15" hidden="false" customHeight="true" outlineLevel="0" collapsed="false">
      <c r="E718" s="43"/>
      <c r="F718" s="43"/>
      <c r="K718" s="14" t="s">
        <v>103</v>
      </c>
      <c r="L718" s="14"/>
      <c r="M718" s="14"/>
      <c r="N718" s="14"/>
      <c r="O718" s="14"/>
      <c r="P718" s="14"/>
      <c r="Q718" s="14"/>
      <c r="R718" s="14"/>
      <c r="S718" s="16" t="n">
        <f aca="false">ROUND(SUM(S716:T717),2)</f>
        <v>0.06</v>
      </c>
      <c r="T718" s="16"/>
    </row>
    <row r="719" customFormat="false" ht="14.25" hidden="false" customHeight="true" outlineLevel="0" collapsed="false">
      <c r="E719" s="43"/>
      <c r="F719" s="43"/>
    </row>
    <row r="720" customFormat="false" ht="15" hidden="false" customHeight="true" outlineLevel="0" collapsed="false">
      <c r="E720" s="43"/>
      <c r="F720" s="43"/>
      <c r="K720" s="4" t="s">
        <v>82</v>
      </c>
      <c r="L720" s="4"/>
      <c r="M720" s="4" t="s">
        <v>4</v>
      </c>
      <c r="N720" s="4"/>
      <c r="O720" s="4" t="s">
        <v>97</v>
      </c>
      <c r="P720" s="4"/>
      <c r="Q720" s="4" t="s">
        <v>80</v>
      </c>
      <c r="R720" s="4"/>
      <c r="S720" s="4" t="s">
        <v>98</v>
      </c>
      <c r="T720" s="4"/>
    </row>
    <row r="721" customFormat="false" ht="15" hidden="false" customHeight="true" outlineLevel="0" collapsed="false">
      <c r="E721" s="43"/>
      <c r="F721" s="43"/>
      <c r="K721" s="69" t="str">
        <f aca="false">A325</f>
        <v>Piso Frio</v>
      </c>
      <c r="L721" s="69"/>
      <c r="M721" s="70" t="s">
        <v>87</v>
      </c>
      <c r="N721" s="70"/>
      <c r="O721" s="86" t="n">
        <f aca="false">1/(30*E325)</f>
        <v>3.78787878787879E-005</v>
      </c>
      <c r="P721" s="86"/>
      <c r="Q721" s="71" t="n">
        <f aca="false">$N$698</f>
        <v>8764.87</v>
      </c>
      <c r="R721" s="71"/>
      <c r="S721" s="61" t="n">
        <f aca="false">Q721*O721</f>
        <v>0.332002651515152</v>
      </c>
      <c r="T721" s="61"/>
    </row>
    <row r="722" customFormat="false" ht="15" hidden="false" customHeight="true" outlineLevel="0" collapsed="false">
      <c r="E722" s="43"/>
      <c r="F722" s="43"/>
      <c r="K722" s="69"/>
      <c r="L722" s="69"/>
      <c r="M722" s="72" t="s">
        <v>101</v>
      </c>
      <c r="N722" s="72"/>
      <c r="O722" s="87" t="n">
        <f aca="false">1/E325</f>
        <v>0.00113636363636364</v>
      </c>
      <c r="P722" s="87"/>
      <c r="Q722" s="73" t="n">
        <f aca="false">$N$699</f>
        <v>5286.37</v>
      </c>
      <c r="R722" s="73"/>
      <c r="S722" s="74" t="n">
        <f aca="false">Q722*O722</f>
        <v>6.00723863636366</v>
      </c>
      <c r="T722" s="74"/>
    </row>
    <row r="723" customFormat="false" ht="15" hidden="false" customHeight="true" outlineLevel="0" collapsed="false">
      <c r="E723" s="43"/>
      <c r="F723" s="43"/>
      <c r="K723" s="14" t="s">
        <v>103</v>
      </c>
      <c r="L723" s="14"/>
      <c r="M723" s="14"/>
      <c r="N723" s="14"/>
      <c r="O723" s="14"/>
      <c r="P723" s="14"/>
      <c r="Q723" s="14"/>
      <c r="R723" s="14"/>
      <c r="S723" s="16" t="n">
        <f aca="false">ROUND(SUM(S721:T722),2)</f>
        <v>6.34</v>
      </c>
      <c r="T723" s="16"/>
    </row>
    <row r="724" customFormat="false" ht="14.25" hidden="false" customHeight="true" outlineLevel="0" collapsed="false">
      <c r="E724" s="43"/>
      <c r="F724" s="43"/>
    </row>
    <row r="725" customFormat="false" ht="15.75" hidden="false" customHeight="true" outlineLevel="0" collapsed="false">
      <c r="E725" s="43"/>
      <c r="F725" s="43"/>
    </row>
    <row r="726" customFormat="false" ht="15.75" hidden="false" customHeight="true" outlineLevel="0" collapsed="false">
      <c r="E726" s="43"/>
      <c r="F726" s="43"/>
      <c r="K726" s="153" t="s">
        <v>197</v>
      </c>
      <c r="L726" s="153"/>
      <c r="M726" s="153"/>
      <c r="N726" s="153"/>
      <c r="O726" s="153"/>
      <c r="P726" s="153"/>
      <c r="Q726" s="153"/>
      <c r="R726" s="153"/>
      <c r="S726" s="153"/>
      <c r="T726" s="153"/>
    </row>
    <row r="727" customFormat="false" ht="15.75" hidden="false" customHeight="true" outlineLevel="0" collapsed="false">
      <c r="E727" s="43"/>
      <c r="F727" s="43"/>
      <c r="K727" s="49" t="s">
        <v>4</v>
      </c>
      <c r="L727" s="49"/>
      <c r="M727" s="49"/>
      <c r="N727" s="49" t="s">
        <v>80</v>
      </c>
      <c r="O727" s="49"/>
      <c r="P727" s="183" t="s">
        <v>81</v>
      </c>
      <c r="Q727" s="183"/>
      <c r="R727" s="183"/>
      <c r="S727" s="183"/>
      <c r="T727" s="171"/>
    </row>
    <row r="728" customFormat="false" ht="15.75" hidden="false" customHeight="true" outlineLevel="0" collapsed="false">
      <c r="E728" s="43"/>
      <c r="F728" s="43"/>
      <c r="K728" s="11" t="s">
        <v>87</v>
      </c>
      <c r="L728" s="11"/>
      <c r="M728" s="11"/>
      <c r="N728" s="184" t="n">
        <f aca="false">'#9_Encarregado_Limpeza'!$I$142</f>
        <v>8764.87</v>
      </c>
      <c r="O728" s="184"/>
      <c r="P728" s="185" t="s">
        <v>88</v>
      </c>
      <c r="Q728" s="185"/>
      <c r="R728" s="185"/>
      <c r="S728" s="185"/>
      <c r="T728" s="171"/>
    </row>
    <row r="729" customFormat="false" ht="15.75" hidden="false" customHeight="true" outlineLevel="0" collapsed="false">
      <c r="E729" s="43"/>
      <c r="F729" s="43"/>
      <c r="K729" s="11" t="s">
        <v>198</v>
      </c>
      <c r="L729" s="11"/>
      <c r="M729" s="11"/>
      <c r="N729" s="186" t="n">
        <f aca="false">'#12_Serv_Aguas Lindas'!I144</f>
        <v>5455.99</v>
      </c>
      <c r="O729" s="186"/>
      <c r="P729" s="185" t="s">
        <v>199</v>
      </c>
      <c r="Q729" s="185"/>
      <c r="R729" s="185"/>
      <c r="S729" s="185"/>
      <c r="T729" s="171"/>
    </row>
    <row r="730" customFormat="false" ht="15.75" hidden="false" customHeight="true" outlineLevel="0" collapsed="false">
      <c r="E730" s="43"/>
      <c r="F730" s="43"/>
      <c r="K730" s="49" t="s">
        <v>82</v>
      </c>
      <c r="L730" s="49"/>
      <c r="M730" s="49" t="s">
        <v>4</v>
      </c>
      <c r="N730" s="49"/>
      <c r="O730" s="49" t="s">
        <v>97</v>
      </c>
      <c r="P730" s="49"/>
      <c r="Q730" s="49" t="s">
        <v>80</v>
      </c>
      <c r="R730" s="49"/>
      <c r="S730" s="49" t="s">
        <v>98</v>
      </c>
      <c r="T730" s="49"/>
    </row>
    <row r="731" customFormat="false" ht="15.75" hidden="false" customHeight="true" outlineLevel="0" collapsed="false">
      <c r="E731" s="43"/>
      <c r="F731" s="43"/>
      <c r="K731" s="69" t="s">
        <v>96</v>
      </c>
      <c r="L731" s="69"/>
      <c r="M731" s="70" t="s">
        <v>87</v>
      </c>
      <c r="N731" s="70"/>
      <c r="O731" s="86" t="n">
        <f aca="false">1/(30*E332)</f>
        <v>0.000166666666666667</v>
      </c>
      <c r="P731" s="86"/>
      <c r="Q731" s="61" t="n">
        <f aca="false">$N$728</f>
        <v>8764.87</v>
      </c>
      <c r="R731" s="61"/>
      <c r="S731" s="61" t="n">
        <f aca="false">Q731*O731</f>
        <v>1.46081166666667</v>
      </c>
      <c r="T731" s="61"/>
    </row>
    <row r="732" customFormat="false" ht="15.75" hidden="false" customHeight="true" outlineLevel="0" collapsed="false">
      <c r="E732" s="43"/>
      <c r="F732" s="43"/>
      <c r="K732" s="69"/>
      <c r="L732" s="69"/>
      <c r="M732" s="72" t="s">
        <v>101</v>
      </c>
      <c r="N732" s="72"/>
      <c r="O732" s="87" t="n">
        <f aca="false">1/E332</f>
        <v>0.005</v>
      </c>
      <c r="P732" s="87"/>
      <c r="Q732" s="74" t="n">
        <f aca="false">$N$729</f>
        <v>5455.99</v>
      </c>
      <c r="R732" s="74"/>
      <c r="S732" s="74" t="n">
        <f aca="false">Q732*O732</f>
        <v>27.27995</v>
      </c>
      <c r="T732" s="74"/>
    </row>
    <row r="733" customFormat="false" ht="15.75" hidden="false" customHeight="true" outlineLevel="0" collapsed="false">
      <c r="E733" s="43"/>
      <c r="F733" s="43"/>
      <c r="K733" s="187" t="s">
        <v>103</v>
      </c>
      <c r="L733" s="187"/>
      <c r="M733" s="187"/>
      <c r="N733" s="187"/>
      <c r="O733" s="187"/>
      <c r="P733" s="187"/>
      <c r="Q733" s="187"/>
      <c r="R733" s="187"/>
      <c r="S733" s="159" t="n">
        <f aca="false">ROUND(SUM(S731:T732),2)</f>
        <v>28.74</v>
      </c>
      <c r="T733" s="159"/>
    </row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3144">
    <mergeCell ref="A1:J2"/>
    <mergeCell ref="K1:T2"/>
    <mergeCell ref="A3:J3"/>
    <mergeCell ref="K3:T3"/>
    <mergeCell ref="A4:J4"/>
    <mergeCell ref="K4:M4"/>
    <mergeCell ref="N4:O4"/>
    <mergeCell ref="P4:S4"/>
    <mergeCell ref="A5:B6"/>
    <mergeCell ref="C5:D6"/>
    <mergeCell ref="E5:E6"/>
    <mergeCell ref="F5:F6"/>
    <mergeCell ref="G5:H6"/>
    <mergeCell ref="I5:J6"/>
    <mergeCell ref="K5:M5"/>
    <mergeCell ref="N5:O5"/>
    <mergeCell ref="P5:S5"/>
    <mergeCell ref="K6:M6"/>
    <mergeCell ref="N6:O6"/>
    <mergeCell ref="P6:S6"/>
    <mergeCell ref="A7:B7"/>
    <mergeCell ref="C7:D7"/>
    <mergeCell ref="G7:H7"/>
    <mergeCell ref="I7:J7"/>
    <mergeCell ref="K7:M7"/>
    <mergeCell ref="N7:O7"/>
    <mergeCell ref="P7:S7"/>
    <mergeCell ref="A8:B8"/>
    <mergeCell ref="C8:D8"/>
    <mergeCell ref="G8:H8"/>
    <mergeCell ref="I8:J8"/>
    <mergeCell ref="A9:B9"/>
    <mergeCell ref="C9:D9"/>
    <mergeCell ref="G9:H9"/>
    <mergeCell ref="I9:J9"/>
    <mergeCell ref="K9:T9"/>
    <mergeCell ref="A10:B10"/>
    <mergeCell ref="C10:D10"/>
    <mergeCell ref="G10:H10"/>
    <mergeCell ref="I10:J10"/>
    <mergeCell ref="K10:L10"/>
    <mergeCell ref="M10:N10"/>
    <mergeCell ref="O10:P10"/>
    <mergeCell ref="Q10:R10"/>
    <mergeCell ref="S10:T10"/>
    <mergeCell ref="A11:B11"/>
    <mergeCell ref="C11:D11"/>
    <mergeCell ref="G11:H11"/>
    <mergeCell ref="I11:J11"/>
    <mergeCell ref="K11:L12"/>
    <mergeCell ref="M11:N11"/>
    <mergeCell ref="O11:P11"/>
    <mergeCell ref="Q11:R11"/>
    <mergeCell ref="S11:T11"/>
    <mergeCell ref="A12:B12"/>
    <mergeCell ref="C12:D12"/>
    <mergeCell ref="G12:H12"/>
    <mergeCell ref="I12:J12"/>
    <mergeCell ref="M12:N12"/>
    <mergeCell ref="O12:P12"/>
    <mergeCell ref="Q12:R12"/>
    <mergeCell ref="S12:T12"/>
    <mergeCell ref="A13:B13"/>
    <mergeCell ref="C13:D13"/>
    <mergeCell ref="G13:H13"/>
    <mergeCell ref="I13:J13"/>
    <mergeCell ref="K13:R13"/>
    <mergeCell ref="S13:T13"/>
    <mergeCell ref="A14:B14"/>
    <mergeCell ref="C14:D14"/>
    <mergeCell ref="G14:H14"/>
    <mergeCell ref="I14:J14"/>
    <mergeCell ref="A15:B15"/>
    <mergeCell ref="C15:D15"/>
    <mergeCell ref="G15:H15"/>
    <mergeCell ref="I15:J15"/>
    <mergeCell ref="K15:L15"/>
    <mergeCell ref="M15:N15"/>
    <mergeCell ref="O15:P15"/>
    <mergeCell ref="Q15:R15"/>
    <mergeCell ref="S15:T15"/>
    <mergeCell ref="A16:B16"/>
    <mergeCell ref="C16:D16"/>
    <mergeCell ref="G16:H16"/>
    <mergeCell ref="I16:J16"/>
    <mergeCell ref="K16:L17"/>
    <mergeCell ref="M16:N16"/>
    <mergeCell ref="O16:P16"/>
    <mergeCell ref="Q16:R16"/>
    <mergeCell ref="S16:T16"/>
    <mergeCell ref="A17:B17"/>
    <mergeCell ref="C17:D17"/>
    <mergeCell ref="G17:H17"/>
    <mergeCell ref="I17:J17"/>
    <mergeCell ref="M17:N17"/>
    <mergeCell ref="O17:P17"/>
    <mergeCell ref="Q17:R17"/>
    <mergeCell ref="S17:T17"/>
    <mergeCell ref="A18:B18"/>
    <mergeCell ref="C18:D18"/>
    <mergeCell ref="G18:H18"/>
    <mergeCell ref="I18:J18"/>
    <mergeCell ref="K18:R18"/>
    <mergeCell ref="S18:T18"/>
    <mergeCell ref="A19:H19"/>
    <mergeCell ref="I19:J19"/>
    <mergeCell ref="A20:J20"/>
    <mergeCell ref="K20:L20"/>
    <mergeCell ref="M20:N20"/>
    <mergeCell ref="O20:P20"/>
    <mergeCell ref="Q20:R20"/>
    <mergeCell ref="S20:T20"/>
    <mergeCell ref="A21:J21"/>
    <mergeCell ref="K21:L22"/>
    <mergeCell ref="M21:N21"/>
    <mergeCell ref="O21:P21"/>
    <mergeCell ref="Q21:R21"/>
    <mergeCell ref="S21:T21"/>
    <mergeCell ref="A22:B23"/>
    <mergeCell ref="C22:D23"/>
    <mergeCell ref="E22:E23"/>
    <mergeCell ref="F22:F23"/>
    <mergeCell ref="G22:H23"/>
    <mergeCell ref="I22:J23"/>
    <mergeCell ref="M22:N22"/>
    <mergeCell ref="O22:P22"/>
    <mergeCell ref="Q22:R22"/>
    <mergeCell ref="S22:T22"/>
    <mergeCell ref="K23:R23"/>
    <mergeCell ref="S23:T23"/>
    <mergeCell ref="A24:B24"/>
    <mergeCell ref="C24:D24"/>
    <mergeCell ref="G24:H24"/>
    <mergeCell ref="I24:J24"/>
    <mergeCell ref="A25:B25"/>
    <mergeCell ref="C25:D25"/>
    <mergeCell ref="G25:H25"/>
    <mergeCell ref="I25:J25"/>
    <mergeCell ref="K25:L25"/>
    <mergeCell ref="M25:N25"/>
    <mergeCell ref="O25:P25"/>
    <mergeCell ref="Q25:R25"/>
    <mergeCell ref="S25:T25"/>
    <mergeCell ref="A26:B26"/>
    <mergeCell ref="C26:D26"/>
    <mergeCell ref="G26:H26"/>
    <mergeCell ref="I26:J26"/>
    <mergeCell ref="K26:L27"/>
    <mergeCell ref="M26:N26"/>
    <mergeCell ref="O26:P26"/>
    <mergeCell ref="Q26:R26"/>
    <mergeCell ref="S26:T26"/>
    <mergeCell ref="A27:B27"/>
    <mergeCell ref="C27:D27"/>
    <mergeCell ref="G27:H27"/>
    <mergeCell ref="I27:J27"/>
    <mergeCell ref="M27:N27"/>
    <mergeCell ref="O27:P27"/>
    <mergeCell ref="Q27:R27"/>
    <mergeCell ref="S27:T27"/>
    <mergeCell ref="A28:B28"/>
    <mergeCell ref="C28:D28"/>
    <mergeCell ref="G28:H28"/>
    <mergeCell ref="I28:J28"/>
    <mergeCell ref="K28:R28"/>
    <mergeCell ref="S28:T28"/>
    <mergeCell ref="A29:B29"/>
    <mergeCell ref="C29:D29"/>
    <mergeCell ref="G29:H29"/>
    <mergeCell ref="I29:J29"/>
    <mergeCell ref="A30:B30"/>
    <mergeCell ref="C30:D30"/>
    <mergeCell ref="G30:H30"/>
    <mergeCell ref="I30:J30"/>
    <mergeCell ref="K30:L30"/>
    <mergeCell ref="M30:N30"/>
    <mergeCell ref="O30:P30"/>
    <mergeCell ref="Q30:R30"/>
    <mergeCell ref="S30:T30"/>
    <mergeCell ref="A31:B31"/>
    <mergeCell ref="C31:D31"/>
    <mergeCell ref="G31:H31"/>
    <mergeCell ref="I31:J31"/>
    <mergeCell ref="K31:L32"/>
    <mergeCell ref="M31:N31"/>
    <mergeCell ref="O31:P31"/>
    <mergeCell ref="Q31:R31"/>
    <mergeCell ref="S31:T31"/>
    <mergeCell ref="A32:B32"/>
    <mergeCell ref="C32:D32"/>
    <mergeCell ref="G32:H32"/>
    <mergeCell ref="I32:J32"/>
    <mergeCell ref="M32:N32"/>
    <mergeCell ref="O32:P32"/>
    <mergeCell ref="Q32:R32"/>
    <mergeCell ref="S32:T32"/>
    <mergeCell ref="A33:B33"/>
    <mergeCell ref="C33:D33"/>
    <mergeCell ref="G33:H33"/>
    <mergeCell ref="I33:J33"/>
    <mergeCell ref="K33:R33"/>
    <mergeCell ref="S33:T33"/>
    <mergeCell ref="A34:H34"/>
    <mergeCell ref="I34:J34"/>
    <mergeCell ref="A35:J35"/>
    <mergeCell ref="K35:L35"/>
    <mergeCell ref="M35:N35"/>
    <mergeCell ref="O35:P35"/>
    <mergeCell ref="Q35:R35"/>
    <mergeCell ref="S35:T35"/>
    <mergeCell ref="A36:J36"/>
    <mergeCell ref="K36:L37"/>
    <mergeCell ref="M36:N36"/>
    <mergeCell ref="O36:P36"/>
    <mergeCell ref="Q36:R36"/>
    <mergeCell ref="S36:T36"/>
    <mergeCell ref="A37:B38"/>
    <mergeCell ref="C37:D38"/>
    <mergeCell ref="E37:E38"/>
    <mergeCell ref="F37:F38"/>
    <mergeCell ref="G37:H38"/>
    <mergeCell ref="I37:J38"/>
    <mergeCell ref="M37:N37"/>
    <mergeCell ref="O37:P37"/>
    <mergeCell ref="Q37:R37"/>
    <mergeCell ref="S37:T37"/>
    <mergeCell ref="K38:R38"/>
    <mergeCell ref="S38:T38"/>
    <mergeCell ref="A39:B39"/>
    <mergeCell ref="C39:D39"/>
    <mergeCell ref="G39:H39"/>
    <mergeCell ref="I39:J39"/>
    <mergeCell ref="A40:B40"/>
    <mergeCell ref="C40:D40"/>
    <mergeCell ref="G40:H40"/>
    <mergeCell ref="I40:J40"/>
    <mergeCell ref="K40:L40"/>
    <mergeCell ref="M40:N40"/>
    <mergeCell ref="O40:P40"/>
    <mergeCell ref="Q40:R40"/>
    <mergeCell ref="S40:T40"/>
    <mergeCell ref="A41:B41"/>
    <mergeCell ref="C41:D41"/>
    <mergeCell ref="G41:H41"/>
    <mergeCell ref="I41:J41"/>
    <mergeCell ref="K41:L42"/>
    <mergeCell ref="M41:N41"/>
    <mergeCell ref="O41:P41"/>
    <mergeCell ref="Q41:R41"/>
    <mergeCell ref="S41:T41"/>
    <mergeCell ref="A42:B42"/>
    <mergeCell ref="C42:D42"/>
    <mergeCell ref="G42:H42"/>
    <mergeCell ref="I42:J42"/>
    <mergeCell ref="M42:N42"/>
    <mergeCell ref="O42:P42"/>
    <mergeCell ref="Q42:R42"/>
    <mergeCell ref="S42:T42"/>
    <mergeCell ref="A43:B43"/>
    <mergeCell ref="C43:D43"/>
    <mergeCell ref="G43:H43"/>
    <mergeCell ref="I43:J43"/>
    <mergeCell ref="K43:R43"/>
    <mergeCell ref="S43:T43"/>
    <mergeCell ref="A44:B44"/>
    <mergeCell ref="C44:D44"/>
    <mergeCell ref="G44:H44"/>
    <mergeCell ref="I44:J44"/>
    <mergeCell ref="A45:B45"/>
    <mergeCell ref="C45:D45"/>
    <mergeCell ref="G45:H45"/>
    <mergeCell ref="I45:J45"/>
    <mergeCell ref="K45:L45"/>
    <mergeCell ref="M45:N45"/>
    <mergeCell ref="O45:P45"/>
    <mergeCell ref="Q45:R45"/>
    <mergeCell ref="S45:T45"/>
    <mergeCell ref="A46:B46"/>
    <mergeCell ref="C46:D46"/>
    <mergeCell ref="G46:H46"/>
    <mergeCell ref="I46:J46"/>
    <mergeCell ref="K46:L47"/>
    <mergeCell ref="M46:N46"/>
    <mergeCell ref="O46:P46"/>
    <mergeCell ref="Q46:R46"/>
    <mergeCell ref="S46:T46"/>
    <mergeCell ref="A47:B47"/>
    <mergeCell ref="C47:D47"/>
    <mergeCell ref="G47:H47"/>
    <mergeCell ref="I47:J47"/>
    <mergeCell ref="M47:N47"/>
    <mergeCell ref="O47:P47"/>
    <mergeCell ref="Q47:R47"/>
    <mergeCell ref="S47:T47"/>
    <mergeCell ref="A48:H48"/>
    <mergeCell ref="I48:J48"/>
    <mergeCell ref="K48:R48"/>
    <mergeCell ref="S48:T48"/>
    <mergeCell ref="A49:J49"/>
    <mergeCell ref="A50:J50"/>
    <mergeCell ref="K50:L50"/>
    <mergeCell ref="M50:N50"/>
    <mergeCell ref="O50:P50"/>
    <mergeCell ref="Q50:R50"/>
    <mergeCell ref="S50:T50"/>
    <mergeCell ref="A51:B52"/>
    <mergeCell ref="C51:D52"/>
    <mergeCell ref="E51:E52"/>
    <mergeCell ref="F51:F52"/>
    <mergeCell ref="G51:H52"/>
    <mergeCell ref="I51:J52"/>
    <mergeCell ref="K51:L52"/>
    <mergeCell ref="M51:N51"/>
    <mergeCell ref="O51:P51"/>
    <mergeCell ref="Q51:R51"/>
    <mergeCell ref="S51:T51"/>
    <mergeCell ref="M52:N52"/>
    <mergeCell ref="O52:P52"/>
    <mergeCell ref="Q52:R52"/>
    <mergeCell ref="S52:T52"/>
    <mergeCell ref="A53:B53"/>
    <mergeCell ref="C53:D53"/>
    <mergeCell ref="G53:H53"/>
    <mergeCell ref="I53:J53"/>
    <mergeCell ref="K53:R53"/>
    <mergeCell ref="S53:T53"/>
    <mergeCell ref="A54:B54"/>
    <mergeCell ref="C54:D54"/>
    <mergeCell ref="G54:H54"/>
    <mergeCell ref="I54:J54"/>
    <mergeCell ref="A55:B55"/>
    <mergeCell ref="C55:D55"/>
    <mergeCell ref="G55:H55"/>
    <mergeCell ref="I55:J55"/>
    <mergeCell ref="K55:L55"/>
    <mergeCell ref="M55:N55"/>
    <mergeCell ref="O55:P55"/>
    <mergeCell ref="Q55:R55"/>
    <mergeCell ref="S55:T55"/>
    <mergeCell ref="A56:B56"/>
    <mergeCell ref="C56:D56"/>
    <mergeCell ref="G56:H56"/>
    <mergeCell ref="I56:J56"/>
    <mergeCell ref="K56:L57"/>
    <mergeCell ref="M56:N56"/>
    <mergeCell ref="O56:P56"/>
    <mergeCell ref="Q56:R56"/>
    <mergeCell ref="S56:T56"/>
    <mergeCell ref="A57:B57"/>
    <mergeCell ref="C57:D57"/>
    <mergeCell ref="G57:H57"/>
    <mergeCell ref="I57:J57"/>
    <mergeCell ref="M57:N57"/>
    <mergeCell ref="O57:P57"/>
    <mergeCell ref="Q57:R57"/>
    <mergeCell ref="S57:T57"/>
    <mergeCell ref="A58:B58"/>
    <mergeCell ref="C58:D58"/>
    <mergeCell ref="G58:H58"/>
    <mergeCell ref="I58:J58"/>
    <mergeCell ref="K58:R58"/>
    <mergeCell ref="S58:T58"/>
    <mergeCell ref="A59:B59"/>
    <mergeCell ref="C59:D59"/>
    <mergeCell ref="G59:H59"/>
    <mergeCell ref="I59:J59"/>
    <mergeCell ref="A60:B60"/>
    <mergeCell ref="C60:D60"/>
    <mergeCell ref="G60:H60"/>
    <mergeCell ref="I60:J60"/>
    <mergeCell ref="K60:L60"/>
    <mergeCell ref="M60:N60"/>
    <mergeCell ref="O60:P60"/>
    <mergeCell ref="Q60:R60"/>
    <mergeCell ref="S60:T60"/>
    <mergeCell ref="A61:B61"/>
    <mergeCell ref="C61:D61"/>
    <mergeCell ref="G61:H61"/>
    <mergeCell ref="I61:J61"/>
    <mergeCell ref="K61:L62"/>
    <mergeCell ref="M61:N61"/>
    <mergeCell ref="O61:P61"/>
    <mergeCell ref="Q61:R61"/>
    <mergeCell ref="S61:T61"/>
    <mergeCell ref="A62:B62"/>
    <mergeCell ref="C62:D62"/>
    <mergeCell ref="G62:H62"/>
    <mergeCell ref="I62:J62"/>
    <mergeCell ref="M62:N62"/>
    <mergeCell ref="O62:P62"/>
    <mergeCell ref="Q62:R62"/>
    <mergeCell ref="S62:T62"/>
    <mergeCell ref="A63:B63"/>
    <mergeCell ref="C63:D63"/>
    <mergeCell ref="G63:H63"/>
    <mergeCell ref="I63:J63"/>
    <mergeCell ref="K63:R63"/>
    <mergeCell ref="S63:T63"/>
    <mergeCell ref="A64:H64"/>
    <mergeCell ref="I64:J64"/>
    <mergeCell ref="K65:T65"/>
    <mergeCell ref="A66:J66"/>
    <mergeCell ref="K66:L66"/>
    <mergeCell ref="M66:N66"/>
    <mergeCell ref="O66:P66"/>
    <mergeCell ref="Q66:R66"/>
    <mergeCell ref="S66:T66"/>
    <mergeCell ref="A67:B68"/>
    <mergeCell ref="C67:D68"/>
    <mergeCell ref="E67:E68"/>
    <mergeCell ref="F67:F68"/>
    <mergeCell ref="G67:H68"/>
    <mergeCell ref="I67:J68"/>
    <mergeCell ref="K67:L68"/>
    <mergeCell ref="M67:N67"/>
    <mergeCell ref="O67:P67"/>
    <mergeCell ref="Q67:R67"/>
    <mergeCell ref="S67:T67"/>
    <mergeCell ref="M68:N68"/>
    <mergeCell ref="O68:P68"/>
    <mergeCell ref="Q68:R68"/>
    <mergeCell ref="S68:T68"/>
    <mergeCell ref="A69:B69"/>
    <mergeCell ref="C69:D69"/>
    <mergeCell ref="G69:H69"/>
    <mergeCell ref="I69:J69"/>
    <mergeCell ref="K69:R69"/>
    <mergeCell ref="S69:T69"/>
    <mergeCell ref="A70:B70"/>
    <mergeCell ref="C70:D70"/>
    <mergeCell ref="G70:H70"/>
    <mergeCell ref="I70:J70"/>
    <mergeCell ref="A71:B71"/>
    <mergeCell ref="C71:D71"/>
    <mergeCell ref="G71:H71"/>
    <mergeCell ref="I71:J71"/>
    <mergeCell ref="K71:L71"/>
    <mergeCell ref="M71:N71"/>
    <mergeCell ref="O71:P71"/>
    <mergeCell ref="Q71:R71"/>
    <mergeCell ref="S71:T71"/>
    <mergeCell ref="A72:B72"/>
    <mergeCell ref="C72:D72"/>
    <mergeCell ref="G72:H72"/>
    <mergeCell ref="I72:J72"/>
    <mergeCell ref="K72:L73"/>
    <mergeCell ref="M72:N72"/>
    <mergeCell ref="O72:P72"/>
    <mergeCell ref="Q72:R72"/>
    <mergeCell ref="S72:T72"/>
    <mergeCell ref="A73:B73"/>
    <mergeCell ref="C73:D73"/>
    <mergeCell ref="G73:H73"/>
    <mergeCell ref="I73:J73"/>
    <mergeCell ref="M73:N73"/>
    <mergeCell ref="O73:P73"/>
    <mergeCell ref="Q73:R73"/>
    <mergeCell ref="S73:T73"/>
    <mergeCell ref="A74:H74"/>
    <mergeCell ref="I74:J74"/>
    <mergeCell ref="K74:R74"/>
    <mergeCell ref="S74:T74"/>
    <mergeCell ref="K76:L76"/>
    <mergeCell ref="M76:N76"/>
    <mergeCell ref="O76:P76"/>
    <mergeCell ref="Q76:R76"/>
    <mergeCell ref="S76:T76"/>
    <mergeCell ref="A77:J77"/>
    <mergeCell ref="K77:L78"/>
    <mergeCell ref="M77:N77"/>
    <mergeCell ref="O77:P77"/>
    <mergeCell ref="Q77:R77"/>
    <mergeCell ref="S77:T77"/>
    <mergeCell ref="A78:B79"/>
    <mergeCell ref="C78:D79"/>
    <mergeCell ref="E78:E79"/>
    <mergeCell ref="F78:F79"/>
    <mergeCell ref="G78:H79"/>
    <mergeCell ref="I78:J79"/>
    <mergeCell ref="M78:N78"/>
    <mergeCell ref="O78:P78"/>
    <mergeCell ref="Q78:R78"/>
    <mergeCell ref="S78:T78"/>
    <mergeCell ref="K79:R79"/>
    <mergeCell ref="S79:T79"/>
    <mergeCell ref="A80:B80"/>
    <mergeCell ref="C80:D80"/>
    <mergeCell ref="G80:H80"/>
    <mergeCell ref="I80:J80"/>
    <mergeCell ref="A81:B81"/>
    <mergeCell ref="C81:D81"/>
    <mergeCell ref="G81:H81"/>
    <mergeCell ref="I81:J81"/>
    <mergeCell ref="K81:L81"/>
    <mergeCell ref="M81:N81"/>
    <mergeCell ref="O81:P81"/>
    <mergeCell ref="Q81:R81"/>
    <mergeCell ref="S81:T81"/>
    <mergeCell ref="A82:B82"/>
    <mergeCell ref="C82:D82"/>
    <mergeCell ref="G82:H82"/>
    <mergeCell ref="I82:J82"/>
    <mergeCell ref="K82:L83"/>
    <mergeCell ref="M82:N82"/>
    <mergeCell ref="O82:P82"/>
    <mergeCell ref="Q82:R82"/>
    <mergeCell ref="S82:T82"/>
    <mergeCell ref="A83:B83"/>
    <mergeCell ref="C83:D83"/>
    <mergeCell ref="G83:H83"/>
    <mergeCell ref="I83:J83"/>
    <mergeCell ref="M83:N83"/>
    <mergeCell ref="O83:P83"/>
    <mergeCell ref="Q83:R83"/>
    <mergeCell ref="S83:T83"/>
    <mergeCell ref="A84:B84"/>
    <mergeCell ref="C84:D84"/>
    <mergeCell ref="G84:H84"/>
    <mergeCell ref="I84:J84"/>
    <mergeCell ref="K84:R84"/>
    <mergeCell ref="S84:T84"/>
    <mergeCell ref="A85:B85"/>
    <mergeCell ref="C85:D85"/>
    <mergeCell ref="G85:H85"/>
    <mergeCell ref="I85:J85"/>
    <mergeCell ref="A86:H86"/>
    <mergeCell ref="I86:J86"/>
    <mergeCell ref="A87:B88"/>
    <mergeCell ref="C87:D88"/>
    <mergeCell ref="E87:E88"/>
    <mergeCell ref="F87:F88"/>
    <mergeCell ref="G87:H88"/>
    <mergeCell ref="I87:J88"/>
    <mergeCell ref="K87:L87"/>
    <mergeCell ref="M87:N87"/>
    <mergeCell ref="O87:P87"/>
    <mergeCell ref="Q87:R87"/>
    <mergeCell ref="S87:T87"/>
    <mergeCell ref="K88:L89"/>
    <mergeCell ref="M88:N88"/>
    <mergeCell ref="O88:P88"/>
    <mergeCell ref="Q88:R88"/>
    <mergeCell ref="S88:T88"/>
    <mergeCell ref="A89:B89"/>
    <mergeCell ref="C89:D89"/>
    <mergeCell ref="G89:H89"/>
    <mergeCell ref="I89:J89"/>
    <mergeCell ref="M89:N89"/>
    <mergeCell ref="O89:P89"/>
    <mergeCell ref="Q89:R89"/>
    <mergeCell ref="S89:T89"/>
    <mergeCell ref="A90:B90"/>
    <mergeCell ref="C90:D90"/>
    <mergeCell ref="G90:H90"/>
    <mergeCell ref="I90:J90"/>
    <mergeCell ref="K90:R90"/>
    <mergeCell ref="S90:T90"/>
    <mergeCell ref="A91:B91"/>
    <mergeCell ref="C91:D91"/>
    <mergeCell ref="G91:H91"/>
    <mergeCell ref="I91:J91"/>
    <mergeCell ref="A92:H92"/>
    <mergeCell ref="I92:J92"/>
    <mergeCell ref="K92:L92"/>
    <mergeCell ref="M92:N92"/>
    <mergeCell ref="O92:P92"/>
    <mergeCell ref="Q92:R92"/>
    <mergeCell ref="S92:T92"/>
    <mergeCell ref="K93:L94"/>
    <mergeCell ref="M93:N93"/>
    <mergeCell ref="O93:P93"/>
    <mergeCell ref="Q93:R93"/>
    <mergeCell ref="S93:T93"/>
    <mergeCell ref="A94:J94"/>
    <mergeCell ref="M94:N94"/>
    <mergeCell ref="O94:P94"/>
    <mergeCell ref="Q94:R94"/>
    <mergeCell ref="S94:T94"/>
    <mergeCell ref="A95:B96"/>
    <mergeCell ref="C95:D96"/>
    <mergeCell ref="E95:E96"/>
    <mergeCell ref="F95:F96"/>
    <mergeCell ref="G95:H96"/>
    <mergeCell ref="I95:J96"/>
    <mergeCell ref="K95:R95"/>
    <mergeCell ref="S95:T95"/>
    <mergeCell ref="A97:B97"/>
    <mergeCell ref="C97:D97"/>
    <mergeCell ref="G97:H97"/>
    <mergeCell ref="I97:J97"/>
    <mergeCell ref="K97:L97"/>
    <mergeCell ref="M97:N97"/>
    <mergeCell ref="O97:P97"/>
    <mergeCell ref="Q97:R97"/>
    <mergeCell ref="S97:T97"/>
    <mergeCell ref="A98:B98"/>
    <mergeCell ref="C98:D98"/>
    <mergeCell ref="G98:H98"/>
    <mergeCell ref="I98:J98"/>
    <mergeCell ref="K98:L99"/>
    <mergeCell ref="M98:N98"/>
    <mergeCell ref="O98:P98"/>
    <mergeCell ref="Q98:R98"/>
    <mergeCell ref="S98:T98"/>
    <mergeCell ref="A99:B99"/>
    <mergeCell ref="C99:D99"/>
    <mergeCell ref="G99:H99"/>
    <mergeCell ref="I99:J99"/>
    <mergeCell ref="M99:N99"/>
    <mergeCell ref="O99:P99"/>
    <mergeCell ref="Q99:R99"/>
    <mergeCell ref="S99:T99"/>
    <mergeCell ref="A100:H100"/>
    <mergeCell ref="I100:J100"/>
    <mergeCell ref="K100:R100"/>
    <mergeCell ref="S100:T100"/>
    <mergeCell ref="A102:J102"/>
    <mergeCell ref="K102:L102"/>
    <mergeCell ref="M102:N102"/>
    <mergeCell ref="O102:P102"/>
    <mergeCell ref="Q102:R102"/>
    <mergeCell ref="S102:T102"/>
    <mergeCell ref="A103:B104"/>
    <mergeCell ref="C103:D104"/>
    <mergeCell ref="E103:E104"/>
    <mergeCell ref="F103:F104"/>
    <mergeCell ref="G103:H104"/>
    <mergeCell ref="I103:J104"/>
    <mergeCell ref="K103:L104"/>
    <mergeCell ref="M103:N103"/>
    <mergeCell ref="O103:P103"/>
    <mergeCell ref="Q103:R103"/>
    <mergeCell ref="S103:T103"/>
    <mergeCell ref="M104:N104"/>
    <mergeCell ref="O104:P104"/>
    <mergeCell ref="Q104:R104"/>
    <mergeCell ref="S104:T104"/>
    <mergeCell ref="A105:B105"/>
    <mergeCell ref="C105:D105"/>
    <mergeCell ref="G105:H105"/>
    <mergeCell ref="I105:J105"/>
    <mergeCell ref="K105:R105"/>
    <mergeCell ref="S105:T105"/>
    <mergeCell ref="A106:B106"/>
    <mergeCell ref="C106:D106"/>
    <mergeCell ref="G106:H106"/>
    <mergeCell ref="I106:J106"/>
    <mergeCell ref="A107:B107"/>
    <mergeCell ref="C107:D107"/>
    <mergeCell ref="G107:H107"/>
    <mergeCell ref="I107:J107"/>
    <mergeCell ref="K107:L107"/>
    <mergeCell ref="M107:N107"/>
    <mergeCell ref="O107:P107"/>
    <mergeCell ref="Q107:R107"/>
    <mergeCell ref="S107:T107"/>
    <mergeCell ref="A108:H108"/>
    <mergeCell ref="I108:J108"/>
    <mergeCell ref="K108:L109"/>
    <mergeCell ref="M108:N108"/>
    <mergeCell ref="O108:P108"/>
    <mergeCell ref="Q108:R108"/>
    <mergeCell ref="S108:T108"/>
    <mergeCell ref="M109:N109"/>
    <mergeCell ref="O109:P109"/>
    <mergeCell ref="Q109:R109"/>
    <mergeCell ref="S109:T109"/>
    <mergeCell ref="K110:R110"/>
    <mergeCell ref="S110:T110"/>
    <mergeCell ref="A111:J111"/>
    <mergeCell ref="A112:B113"/>
    <mergeCell ref="C112:D113"/>
    <mergeCell ref="E112:E113"/>
    <mergeCell ref="F112:F113"/>
    <mergeCell ref="G112:H113"/>
    <mergeCell ref="I112:J113"/>
    <mergeCell ref="K112:T112"/>
    <mergeCell ref="K113:L113"/>
    <mergeCell ref="M113:N113"/>
    <mergeCell ref="O113:P113"/>
    <mergeCell ref="Q113:R113"/>
    <mergeCell ref="S113:T113"/>
    <mergeCell ref="A114:B114"/>
    <mergeCell ref="C114:D114"/>
    <mergeCell ref="G114:H114"/>
    <mergeCell ref="I114:J114"/>
    <mergeCell ref="K114:L115"/>
    <mergeCell ref="M114:N114"/>
    <mergeCell ref="O114:P114"/>
    <mergeCell ref="Q114:R114"/>
    <mergeCell ref="S114:T114"/>
    <mergeCell ref="A115:B115"/>
    <mergeCell ref="C115:D115"/>
    <mergeCell ref="G115:H115"/>
    <mergeCell ref="I115:J115"/>
    <mergeCell ref="M115:N115"/>
    <mergeCell ref="O115:P115"/>
    <mergeCell ref="Q115:R115"/>
    <mergeCell ref="S115:T115"/>
    <mergeCell ref="A116:B116"/>
    <mergeCell ref="C116:D116"/>
    <mergeCell ref="G116:H116"/>
    <mergeCell ref="I116:J116"/>
    <mergeCell ref="K116:R116"/>
    <mergeCell ref="S116:T116"/>
    <mergeCell ref="A117:B117"/>
    <mergeCell ref="C117:D117"/>
    <mergeCell ref="G117:H117"/>
    <mergeCell ref="I117:J117"/>
    <mergeCell ref="A118:B118"/>
    <mergeCell ref="C118:D118"/>
    <mergeCell ref="G118:H118"/>
    <mergeCell ref="I118:J118"/>
    <mergeCell ref="K118:L118"/>
    <mergeCell ref="M118:N118"/>
    <mergeCell ref="O118:P118"/>
    <mergeCell ref="Q118:R118"/>
    <mergeCell ref="S118:T118"/>
    <mergeCell ref="A119:H119"/>
    <mergeCell ref="I119:J119"/>
    <mergeCell ref="K119:L120"/>
    <mergeCell ref="M119:N119"/>
    <mergeCell ref="O119:P119"/>
    <mergeCell ref="Q119:R119"/>
    <mergeCell ref="S119:T119"/>
    <mergeCell ref="M120:N120"/>
    <mergeCell ref="O120:P120"/>
    <mergeCell ref="Q120:R120"/>
    <mergeCell ref="S120:T120"/>
    <mergeCell ref="A121:J121"/>
    <mergeCell ref="K121:R121"/>
    <mergeCell ref="S121:T121"/>
    <mergeCell ref="A122:B123"/>
    <mergeCell ref="C122:D123"/>
    <mergeCell ref="E122:E123"/>
    <mergeCell ref="F122:F123"/>
    <mergeCell ref="G122:H123"/>
    <mergeCell ref="I122:J123"/>
    <mergeCell ref="A124:B124"/>
    <mergeCell ref="C124:D124"/>
    <mergeCell ref="G124:H124"/>
    <mergeCell ref="I124:J124"/>
    <mergeCell ref="A125:B125"/>
    <mergeCell ref="C125:D125"/>
    <mergeCell ref="G125:H125"/>
    <mergeCell ref="I125:J125"/>
    <mergeCell ref="A126:B126"/>
    <mergeCell ref="C126:D126"/>
    <mergeCell ref="G126:H126"/>
    <mergeCell ref="I126:J126"/>
    <mergeCell ref="K126:L126"/>
    <mergeCell ref="M126:N126"/>
    <mergeCell ref="O126:P126"/>
    <mergeCell ref="Q126:R126"/>
    <mergeCell ref="S126:T126"/>
    <mergeCell ref="A127:B127"/>
    <mergeCell ref="C127:D127"/>
    <mergeCell ref="G127:H127"/>
    <mergeCell ref="I127:J127"/>
    <mergeCell ref="K127:L128"/>
    <mergeCell ref="M127:N127"/>
    <mergeCell ref="O127:P127"/>
    <mergeCell ref="Q127:R127"/>
    <mergeCell ref="S127:T127"/>
    <mergeCell ref="A128:B128"/>
    <mergeCell ref="C128:D128"/>
    <mergeCell ref="G128:H128"/>
    <mergeCell ref="I128:J128"/>
    <mergeCell ref="M128:N128"/>
    <mergeCell ref="O128:P128"/>
    <mergeCell ref="Q128:R128"/>
    <mergeCell ref="S128:T128"/>
    <mergeCell ref="A129:B129"/>
    <mergeCell ref="C129:D129"/>
    <mergeCell ref="G129:H129"/>
    <mergeCell ref="I129:J129"/>
    <mergeCell ref="K129:R129"/>
    <mergeCell ref="S129:T129"/>
    <mergeCell ref="A130:H130"/>
    <mergeCell ref="I130:J130"/>
    <mergeCell ref="A132:J132"/>
    <mergeCell ref="K132:L132"/>
    <mergeCell ref="M132:N132"/>
    <mergeCell ref="O132:P132"/>
    <mergeCell ref="Q132:R132"/>
    <mergeCell ref="S132:T132"/>
    <mergeCell ref="A133:B134"/>
    <mergeCell ref="C133:D134"/>
    <mergeCell ref="E133:E134"/>
    <mergeCell ref="F133:F134"/>
    <mergeCell ref="G133:H134"/>
    <mergeCell ref="I133:J134"/>
    <mergeCell ref="K133:L134"/>
    <mergeCell ref="M133:N133"/>
    <mergeCell ref="O133:P133"/>
    <mergeCell ref="Q133:R133"/>
    <mergeCell ref="S133:T133"/>
    <mergeCell ref="M134:N134"/>
    <mergeCell ref="O134:P134"/>
    <mergeCell ref="Q134:R134"/>
    <mergeCell ref="S134:T134"/>
    <mergeCell ref="A135:B135"/>
    <mergeCell ref="C135:D135"/>
    <mergeCell ref="G135:H135"/>
    <mergeCell ref="I135:J135"/>
    <mergeCell ref="K135:R135"/>
    <mergeCell ref="S135:T135"/>
    <mergeCell ref="A136:B136"/>
    <mergeCell ref="C136:D136"/>
    <mergeCell ref="G136:H136"/>
    <mergeCell ref="I136:J136"/>
    <mergeCell ref="A137:B137"/>
    <mergeCell ref="C137:D137"/>
    <mergeCell ref="G137:H137"/>
    <mergeCell ref="I137:J137"/>
    <mergeCell ref="K137:L137"/>
    <mergeCell ref="M137:N137"/>
    <mergeCell ref="O137:P137"/>
    <mergeCell ref="Q137:R137"/>
    <mergeCell ref="S137:T137"/>
    <mergeCell ref="A138:B138"/>
    <mergeCell ref="C138:D138"/>
    <mergeCell ref="G138:H138"/>
    <mergeCell ref="I138:J138"/>
    <mergeCell ref="K138:L139"/>
    <mergeCell ref="M138:N138"/>
    <mergeCell ref="O138:P138"/>
    <mergeCell ref="Q138:R138"/>
    <mergeCell ref="S138:T138"/>
    <mergeCell ref="A139:B139"/>
    <mergeCell ref="C139:D139"/>
    <mergeCell ref="G139:H139"/>
    <mergeCell ref="I139:J139"/>
    <mergeCell ref="M139:N139"/>
    <mergeCell ref="O139:P139"/>
    <mergeCell ref="Q139:R139"/>
    <mergeCell ref="S139:T139"/>
    <mergeCell ref="A140:B140"/>
    <mergeCell ref="C140:D140"/>
    <mergeCell ref="G140:H140"/>
    <mergeCell ref="I140:J140"/>
    <mergeCell ref="K140:R140"/>
    <mergeCell ref="S140:T140"/>
    <mergeCell ref="A141:E141"/>
    <mergeCell ref="G141:H141"/>
    <mergeCell ref="I141:J141"/>
    <mergeCell ref="A142:H142"/>
    <mergeCell ref="I142:J142"/>
    <mergeCell ref="U142:AD142"/>
    <mergeCell ref="A143:B143"/>
    <mergeCell ref="K143:L143"/>
    <mergeCell ref="M143:N143"/>
    <mergeCell ref="O143:P143"/>
    <mergeCell ref="Q143:R143"/>
    <mergeCell ref="S143:T143"/>
    <mergeCell ref="A144:J144"/>
    <mergeCell ref="K144:L145"/>
    <mergeCell ref="M144:N144"/>
    <mergeCell ref="O144:P144"/>
    <mergeCell ref="Q144:R144"/>
    <mergeCell ref="S144:T144"/>
    <mergeCell ref="A145:B146"/>
    <mergeCell ref="C145:D146"/>
    <mergeCell ref="E145:E146"/>
    <mergeCell ref="F145:F146"/>
    <mergeCell ref="G145:H146"/>
    <mergeCell ref="I145:J146"/>
    <mergeCell ref="M145:N145"/>
    <mergeCell ref="O145:P145"/>
    <mergeCell ref="Q145:R145"/>
    <mergeCell ref="S145:T145"/>
    <mergeCell ref="K146:R146"/>
    <mergeCell ref="S146:T146"/>
    <mergeCell ref="A147:B147"/>
    <mergeCell ref="C147:D147"/>
    <mergeCell ref="G147:H147"/>
    <mergeCell ref="I147:J147"/>
    <mergeCell ref="A148:B148"/>
    <mergeCell ref="C148:D148"/>
    <mergeCell ref="G148:H148"/>
    <mergeCell ref="I148:J148"/>
    <mergeCell ref="K148:L148"/>
    <mergeCell ref="M148:N148"/>
    <mergeCell ref="O148:P148"/>
    <mergeCell ref="Q148:R148"/>
    <mergeCell ref="S148:T148"/>
    <mergeCell ref="A149:H149"/>
    <mergeCell ref="I149:J149"/>
    <mergeCell ref="K149:L150"/>
    <mergeCell ref="M149:N149"/>
    <mergeCell ref="O149:P149"/>
    <mergeCell ref="Q149:R149"/>
    <mergeCell ref="S149:T149"/>
    <mergeCell ref="M150:N150"/>
    <mergeCell ref="O150:P150"/>
    <mergeCell ref="Q150:R150"/>
    <mergeCell ref="S150:T150"/>
    <mergeCell ref="A151:J151"/>
    <mergeCell ref="K151:R151"/>
    <mergeCell ref="S151:T151"/>
    <mergeCell ref="A152:B153"/>
    <mergeCell ref="C152:D153"/>
    <mergeCell ref="E152:E153"/>
    <mergeCell ref="F152:F153"/>
    <mergeCell ref="G152:H153"/>
    <mergeCell ref="I152:J153"/>
    <mergeCell ref="K153:L153"/>
    <mergeCell ref="M153:N153"/>
    <mergeCell ref="O153:P153"/>
    <mergeCell ref="Q153:R153"/>
    <mergeCell ref="S153:T153"/>
    <mergeCell ref="A154:B154"/>
    <mergeCell ref="C154:D154"/>
    <mergeCell ref="G154:H154"/>
    <mergeCell ref="I154:J154"/>
    <mergeCell ref="K154:L155"/>
    <mergeCell ref="M154:N154"/>
    <mergeCell ref="O154:P154"/>
    <mergeCell ref="Q154:R154"/>
    <mergeCell ref="S154:T154"/>
    <mergeCell ref="A155:B155"/>
    <mergeCell ref="C155:D155"/>
    <mergeCell ref="G155:H155"/>
    <mergeCell ref="I155:J155"/>
    <mergeCell ref="M155:N155"/>
    <mergeCell ref="O155:P155"/>
    <mergeCell ref="Q155:R155"/>
    <mergeCell ref="S155:T155"/>
    <mergeCell ref="A156:H156"/>
    <mergeCell ref="I156:J156"/>
    <mergeCell ref="K156:R156"/>
    <mergeCell ref="S156:T156"/>
    <mergeCell ref="K158:T158"/>
    <mergeCell ref="K159:L159"/>
    <mergeCell ref="M159:N159"/>
    <mergeCell ref="O159:P159"/>
    <mergeCell ref="Q159:R159"/>
    <mergeCell ref="S159:T159"/>
    <mergeCell ref="K160:L161"/>
    <mergeCell ref="M160:N160"/>
    <mergeCell ref="O160:P160"/>
    <mergeCell ref="Q160:R160"/>
    <mergeCell ref="S160:T160"/>
    <mergeCell ref="M161:N161"/>
    <mergeCell ref="O161:P161"/>
    <mergeCell ref="Q161:R161"/>
    <mergeCell ref="S161:T161"/>
    <mergeCell ref="A162:J162"/>
    <mergeCell ref="K162:R162"/>
    <mergeCell ref="S162:T162"/>
    <mergeCell ref="A163:B164"/>
    <mergeCell ref="C163:D164"/>
    <mergeCell ref="E163:E164"/>
    <mergeCell ref="F163:F164"/>
    <mergeCell ref="G163:H164"/>
    <mergeCell ref="I163:J164"/>
    <mergeCell ref="K164:L164"/>
    <mergeCell ref="M164:N164"/>
    <mergeCell ref="O164:P164"/>
    <mergeCell ref="Q164:R164"/>
    <mergeCell ref="S164:T164"/>
    <mergeCell ref="A165:B165"/>
    <mergeCell ref="C165:D165"/>
    <mergeCell ref="G165:H165"/>
    <mergeCell ref="I165:J165"/>
    <mergeCell ref="K165:L166"/>
    <mergeCell ref="M165:N165"/>
    <mergeCell ref="O165:P165"/>
    <mergeCell ref="Q165:R165"/>
    <mergeCell ref="S165:T165"/>
    <mergeCell ref="A166:B166"/>
    <mergeCell ref="C166:D166"/>
    <mergeCell ref="G166:H166"/>
    <mergeCell ref="I166:J166"/>
    <mergeCell ref="M166:N166"/>
    <mergeCell ref="O166:P166"/>
    <mergeCell ref="Q166:R166"/>
    <mergeCell ref="S166:T166"/>
    <mergeCell ref="A167:B167"/>
    <mergeCell ref="C167:D167"/>
    <mergeCell ref="G167:H167"/>
    <mergeCell ref="I167:J167"/>
    <mergeCell ref="K167:R167"/>
    <mergeCell ref="S167:T167"/>
    <mergeCell ref="A168:B168"/>
    <mergeCell ref="C168:D168"/>
    <mergeCell ref="G168:H168"/>
    <mergeCell ref="I168:J168"/>
    <mergeCell ref="A169:B169"/>
    <mergeCell ref="C169:D169"/>
    <mergeCell ref="G169:H169"/>
    <mergeCell ref="I169:J169"/>
    <mergeCell ref="K169:L169"/>
    <mergeCell ref="M169:N169"/>
    <mergeCell ref="O169:P169"/>
    <mergeCell ref="Q169:R169"/>
    <mergeCell ref="S169:T169"/>
    <mergeCell ref="A170:B170"/>
    <mergeCell ref="C170:D170"/>
    <mergeCell ref="G170:H170"/>
    <mergeCell ref="I170:J170"/>
    <mergeCell ref="K170:L171"/>
    <mergeCell ref="M170:N170"/>
    <mergeCell ref="O170:P170"/>
    <mergeCell ref="Q170:R170"/>
    <mergeCell ref="S170:T170"/>
    <mergeCell ref="A171:H171"/>
    <mergeCell ref="I171:J171"/>
    <mergeCell ref="M171:N171"/>
    <mergeCell ref="O171:P171"/>
    <mergeCell ref="Q171:R171"/>
    <mergeCell ref="S171:T171"/>
    <mergeCell ref="K172:R172"/>
    <mergeCell ref="S172:T172"/>
    <mergeCell ref="A173:J173"/>
    <mergeCell ref="A174:B175"/>
    <mergeCell ref="C174:D175"/>
    <mergeCell ref="E174:E175"/>
    <mergeCell ref="F174:F175"/>
    <mergeCell ref="G174:H175"/>
    <mergeCell ref="I174:J175"/>
    <mergeCell ref="A176:B176"/>
    <mergeCell ref="C176:D176"/>
    <mergeCell ref="G176:H176"/>
    <mergeCell ref="I176:J176"/>
    <mergeCell ref="A177:B177"/>
    <mergeCell ref="C177:D177"/>
    <mergeCell ref="G177:H177"/>
    <mergeCell ref="I177:J177"/>
    <mergeCell ref="K177:L177"/>
    <mergeCell ref="M177:N177"/>
    <mergeCell ref="O177:P177"/>
    <mergeCell ref="Q177:R177"/>
    <mergeCell ref="S177:T177"/>
    <mergeCell ref="A178:H178"/>
    <mergeCell ref="I178:J178"/>
    <mergeCell ref="K178:L179"/>
    <mergeCell ref="M178:N178"/>
    <mergeCell ref="O178:P178"/>
    <mergeCell ref="Q178:R178"/>
    <mergeCell ref="S178:T178"/>
    <mergeCell ref="M179:N179"/>
    <mergeCell ref="O179:P179"/>
    <mergeCell ref="Q179:R179"/>
    <mergeCell ref="S179:T179"/>
    <mergeCell ref="A180:J180"/>
    <mergeCell ref="K180:R180"/>
    <mergeCell ref="S180:T180"/>
    <mergeCell ref="A181:B182"/>
    <mergeCell ref="C181:D182"/>
    <mergeCell ref="E181:E182"/>
    <mergeCell ref="F181:F182"/>
    <mergeCell ref="G181:H182"/>
    <mergeCell ref="I181:J182"/>
    <mergeCell ref="K182:L182"/>
    <mergeCell ref="M182:N182"/>
    <mergeCell ref="O182:P182"/>
    <mergeCell ref="Q182:R182"/>
    <mergeCell ref="S182:T182"/>
    <mergeCell ref="A183:B183"/>
    <mergeCell ref="C183:D183"/>
    <mergeCell ref="G183:H183"/>
    <mergeCell ref="I183:J183"/>
    <mergeCell ref="K183:L184"/>
    <mergeCell ref="M183:N183"/>
    <mergeCell ref="O183:P183"/>
    <mergeCell ref="Q183:R183"/>
    <mergeCell ref="S183:T183"/>
    <mergeCell ref="A184:B184"/>
    <mergeCell ref="C184:D184"/>
    <mergeCell ref="G184:H184"/>
    <mergeCell ref="I184:J184"/>
    <mergeCell ref="M184:N184"/>
    <mergeCell ref="O184:P184"/>
    <mergeCell ref="Q184:R184"/>
    <mergeCell ref="S184:T184"/>
    <mergeCell ref="A185:B185"/>
    <mergeCell ref="C185:D185"/>
    <mergeCell ref="G185:H185"/>
    <mergeCell ref="I185:J185"/>
    <mergeCell ref="K185:R185"/>
    <mergeCell ref="S185:T185"/>
    <mergeCell ref="A186:B186"/>
    <mergeCell ref="C186:D186"/>
    <mergeCell ref="G186:H186"/>
    <mergeCell ref="I186:J186"/>
    <mergeCell ref="A187:B187"/>
    <mergeCell ref="C187:D187"/>
    <mergeCell ref="G187:H187"/>
    <mergeCell ref="I187:J187"/>
    <mergeCell ref="K187:L187"/>
    <mergeCell ref="M187:N187"/>
    <mergeCell ref="O187:P187"/>
    <mergeCell ref="Q187:R187"/>
    <mergeCell ref="S187:T187"/>
    <mergeCell ref="A188:H188"/>
    <mergeCell ref="I188:J188"/>
    <mergeCell ref="K188:L189"/>
    <mergeCell ref="M188:N188"/>
    <mergeCell ref="O188:P188"/>
    <mergeCell ref="Q188:R188"/>
    <mergeCell ref="S188:T188"/>
    <mergeCell ref="M189:N189"/>
    <mergeCell ref="O189:P189"/>
    <mergeCell ref="Q189:R189"/>
    <mergeCell ref="S189:T189"/>
    <mergeCell ref="A190:J190"/>
    <mergeCell ref="K190:R190"/>
    <mergeCell ref="S190:T190"/>
    <mergeCell ref="A191:B192"/>
    <mergeCell ref="C191:D192"/>
    <mergeCell ref="E191:E192"/>
    <mergeCell ref="F191:F192"/>
    <mergeCell ref="G191:H192"/>
    <mergeCell ref="I191:J192"/>
    <mergeCell ref="K192:L192"/>
    <mergeCell ref="M192:N192"/>
    <mergeCell ref="O192:P192"/>
    <mergeCell ref="Q192:R192"/>
    <mergeCell ref="S192:T192"/>
    <mergeCell ref="A193:B193"/>
    <mergeCell ref="C193:D193"/>
    <mergeCell ref="G193:H193"/>
    <mergeCell ref="I193:J193"/>
    <mergeCell ref="K193:L194"/>
    <mergeCell ref="M193:N193"/>
    <mergeCell ref="O193:P193"/>
    <mergeCell ref="Q193:R193"/>
    <mergeCell ref="S193:T193"/>
    <mergeCell ref="A194:B194"/>
    <mergeCell ref="C194:D194"/>
    <mergeCell ref="G194:H194"/>
    <mergeCell ref="I194:J194"/>
    <mergeCell ref="M194:N194"/>
    <mergeCell ref="O194:P194"/>
    <mergeCell ref="Q194:R194"/>
    <mergeCell ref="S194:T194"/>
    <mergeCell ref="A195:H195"/>
    <mergeCell ref="I195:J195"/>
    <mergeCell ref="K195:R195"/>
    <mergeCell ref="S195:T195"/>
    <mergeCell ref="A197:J197"/>
    <mergeCell ref="K197:L197"/>
    <mergeCell ref="M197:N197"/>
    <mergeCell ref="O197:P197"/>
    <mergeCell ref="Q197:R197"/>
    <mergeCell ref="S197:T197"/>
    <mergeCell ref="A198:B199"/>
    <mergeCell ref="C198:D199"/>
    <mergeCell ref="E198:E199"/>
    <mergeCell ref="F198:F199"/>
    <mergeCell ref="G198:H199"/>
    <mergeCell ref="I198:J199"/>
    <mergeCell ref="K198:L199"/>
    <mergeCell ref="M198:N198"/>
    <mergeCell ref="O198:P198"/>
    <mergeCell ref="Q198:R198"/>
    <mergeCell ref="S198:T198"/>
    <mergeCell ref="M199:N199"/>
    <mergeCell ref="O199:P199"/>
    <mergeCell ref="Q199:R199"/>
    <mergeCell ref="S199:T199"/>
    <mergeCell ref="A200:B200"/>
    <mergeCell ref="C200:D200"/>
    <mergeCell ref="G200:H200"/>
    <mergeCell ref="I200:J200"/>
    <mergeCell ref="K200:R200"/>
    <mergeCell ref="S200:T200"/>
    <mergeCell ref="A201:B201"/>
    <mergeCell ref="C201:D201"/>
    <mergeCell ref="G201:H201"/>
    <mergeCell ref="I201:J201"/>
    <mergeCell ref="A202:H202"/>
    <mergeCell ref="I202:J202"/>
    <mergeCell ref="K202:L202"/>
    <mergeCell ref="M202:N202"/>
    <mergeCell ref="O202:P202"/>
    <mergeCell ref="Q202:R202"/>
    <mergeCell ref="S202:T202"/>
    <mergeCell ref="K203:L204"/>
    <mergeCell ref="M203:N203"/>
    <mergeCell ref="O203:P203"/>
    <mergeCell ref="Q203:R203"/>
    <mergeCell ref="S203:T203"/>
    <mergeCell ref="M204:N204"/>
    <mergeCell ref="O204:P204"/>
    <mergeCell ref="Q204:R204"/>
    <mergeCell ref="S204:T204"/>
    <mergeCell ref="K205:R205"/>
    <mergeCell ref="S205:T205"/>
    <mergeCell ref="K207:L207"/>
    <mergeCell ref="M207:N207"/>
    <mergeCell ref="O207:P207"/>
    <mergeCell ref="Q207:R207"/>
    <mergeCell ref="S207:T207"/>
    <mergeCell ref="K208:L209"/>
    <mergeCell ref="M208:N208"/>
    <mergeCell ref="O208:P208"/>
    <mergeCell ref="Q208:R208"/>
    <mergeCell ref="S208:T208"/>
    <mergeCell ref="M209:N209"/>
    <mergeCell ref="O209:P209"/>
    <mergeCell ref="Q209:R209"/>
    <mergeCell ref="S209:T209"/>
    <mergeCell ref="K210:R210"/>
    <mergeCell ref="S210:T210"/>
    <mergeCell ref="A212:J212"/>
    <mergeCell ref="K212:T212"/>
    <mergeCell ref="A213:B214"/>
    <mergeCell ref="C213:D214"/>
    <mergeCell ref="E213:E214"/>
    <mergeCell ref="F213:F214"/>
    <mergeCell ref="G213:H214"/>
    <mergeCell ref="I213:J214"/>
    <mergeCell ref="K213:L213"/>
    <mergeCell ref="M213:N213"/>
    <mergeCell ref="O213:P213"/>
    <mergeCell ref="Q213:R213"/>
    <mergeCell ref="S213:T213"/>
    <mergeCell ref="K214:L215"/>
    <mergeCell ref="M214:N214"/>
    <mergeCell ref="O214:P214"/>
    <mergeCell ref="Q214:R214"/>
    <mergeCell ref="S214:T214"/>
    <mergeCell ref="A215:B215"/>
    <mergeCell ref="C215:D215"/>
    <mergeCell ref="G215:H215"/>
    <mergeCell ref="I215:J215"/>
    <mergeCell ref="M215:N215"/>
    <mergeCell ref="O215:P215"/>
    <mergeCell ref="Q215:R215"/>
    <mergeCell ref="S215:T215"/>
    <mergeCell ref="A216:B216"/>
    <mergeCell ref="C216:D216"/>
    <mergeCell ref="G216:H216"/>
    <mergeCell ref="I216:J216"/>
    <mergeCell ref="K216:R216"/>
    <mergeCell ref="S216:T216"/>
    <mergeCell ref="A217:B217"/>
    <mergeCell ref="C217:D217"/>
    <mergeCell ref="G217:H217"/>
    <mergeCell ref="I217:J217"/>
    <mergeCell ref="A218:B218"/>
    <mergeCell ref="C218:D218"/>
    <mergeCell ref="G218:H218"/>
    <mergeCell ref="I218:J218"/>
    <mergeCell ref="K218:L218"/>
    <mergeCell ref="M218:N218"/>
    <mergeCell ref="O218:P218"/>
    <mergeCell ref="Q218:R218"/>
    <mergeCell ref="S218:T218"/>
    <mergeCell ref="A219:B219"/>
    <mergeCell ref="C219:D219"/>
    <mergeCell ref="G219:H219"/>
    <mergeCell ref="I219:J219"/>
    <mergeCell ref="K219:L220"/>
    <mergeCell ref="M219:N219"/>
    <mergeCell ref="O219:P219"/>
    <mergeCell ref="Q219:R219"/>
    <mergeCell ref="S219:T219"/>
    <mergeCell ref="A220:H220"/>
    <mergeCell ref="I220:J220"/>
    <mergeCell ref="M220:N220"/>
    <mergeCell ref="O220:P220"/>
    <mergeCell ref="Q220:R220"/>
    <mergeCell ref="S220:T220"/>
    <mergeCell ref="K221:R221"/>
    <mergeCell ref="S221:T221"/>
    <mergeCell ref="A222:J222"/>
    <mergeCell ref="A223:B224"/>
    <mergeCell ref="C223:D224"/>
    <mergeCell ref="E223:E224"/>
    <mergeCell ref="F223:F224"/>
    <mergeCell ref="G223:H224"/>
    <mergeCell ref="I223:J224"/>
    <mergeCell ref="K223:L223"/>
    <mergeCell ref="M223:N223"/>
    <mergeCell ref="O223:P223"/>
    <mergeCell ref="Q223:R223"/>
    <mergeCell ref="S223:T223"/>
    <mergeCell ref="K224:L225"/>
    <mergeCell ref="M224:N224"/>
    <mergeCell ref="O224:P224"/>
    <mergeCell ref="Q224:R224"/>
    <mergeCell ref="S224:T224"/>
    <mergeCell ref="A225:B225"/>
    <mergeCell ref="C225:D225"/>
    <mergeCell ref="G225:H225"/>
    <mergeCell ref="I225:J225"/>
    <mergeCell ref="M225:N225"/>
    <mergeCell ref="O225:P225"/>
    <mergeCell ref="Q225:R225"/>
    <mergeCell ref="S225:T225"/>
    <mergeCell ref="A226:B226"/>
    <mergeCell ref="C226:D226"/>
    <mergeCell ref="G226:H226"/>
    <mergeCell ref="I226:J226"/>
    <mergeCell ref="K226:R226"/>
    <mergeCell ref="S226:T226"/>
    <mergeCell ref="A227:B227"/>
    <mergeCell ref="C227:D227"/>
    <mergeCell ref="G227:H227"/>
    <mergeCell ref="I227:J227"/>
    <mergeCell ref="K227:L227"/>
    <mergeCell ref="M227:N227"/>
    <mergeCell ref="O227:P227"/>
    <mergeCell ref="Q227:R227"/>
    <mergeCell ref="S227:T227"/>
    <mergeCell ref="A228:B228"/>
    <mergeCell ref="C228:D228"/>
    <mergeCell ref="G228:H228"/>
    <mergeCell ref="I228:J228"/>
    <mergeCell ref="K228:L229"/>
    <mergeCell ref="M228:N228"/>
    <mergeCell ref="O228:P228"/>
    <mergeCell ref="Q228:R228"/>
    <mergeCell ref="S228:T228"/>
    <mergeCell ref="A229:B229"/>
    <mergeCell ref="C229:D229"/>
    <mergeCell ref="G229:H229"/>
    <mergeCell ref="I229:J229"/>
    <mergeCell ref="M229:N229"/>
    <mergeCell ref="O229:P229"/>
    <mergeCell ref="Q229:R229"/>
    <mergeCell ref="S229:T229"/>
    <mergeCell ref="A230:B230"/>
    <mergeCell ref="C230:D230"/>
    <mergeCell ref="G230:H230"/>
    <mergeCell ref="I230:J230"/>
    <mergeCell ref="K230:R230"/>
    <mergeCell ref="S230:T230"/>
    <mergeCell ref="A231:H231"/>
    <mergeCell ref="I231:J231"/>
    <mergeCell ref="K232:T232"/>
    <mergeCell ref="A233:J233"/>
    <mergeCell ref="K233:L233"/>
    <mergeCell ref="M233:N233"/>
    <mergeCell ref="O233:P233"/>
    <mergeCell ref="Q233:R233"/>
    <mergeCell ref="S233:T233"/>
    <mergeCell ref="A234:B235"/>
    <mergeCell ref="C234:D235"/>
    <mergeCell ref="E234:E235"/>
    <mergeCell ref="F234:F235"/>
    <mergeCell ref="G234:H235"/>
    <mergeCell ref="I234:J235"/>
    <mergeCell ref="K234:L235"/>
    <mergeCell ref="M234:N234"/>
    <mergeCell ref="O234:P234"/>
    <mergeCell ref="Q234:R234"/>
    <mergeCell ref="S234:T234"/>
    <mergeCell ref="M235:N235"/>
    <mergeCell ref="O235:P235"/>
    <mergeCell ref="Q235:R235"/>
    <mergeCell ref="S235:T235"/>
    <mergeCell ref="A236:B236"/>
    <mergeCell ref="C236:D236"/>
    <mergeCell ref="G236:H236"/>
    <mergeCell ref="I236:J236"/>
    <mergeCell ref="K236:R236"/>
    <mergeCell ref="S236:T236"/>
    <mergeCell ref="A237:B237"/>
    <mergeCell ref="C237:D237"/>
    <mergeCell ref="G237:H237"/>
    <mergeCell ref="I237:J237"/>
    <mergeCell ref="A238:B238"/>
    <mergeCell ref="C238:D238"/>
    <mergeCell ref="G238:H238"/>
    <mergeCell ref="I238:J238"/>
    <mergeCell ref="K238:L238"/>
    <mergeCell ref="M238:N238"/>
    <mergeCell ref="O238:P238"/>
    <mergeCell ref="Q238:R238"/>
    <mergeCell ref="S238:T238"/>
    <mergeCell ref="A239:B239"/>
    <mergeCell ref="C239:D239"/>
    <mergeCell ref="G239:H239"/>
    <mergeCell ref="I239:J239"/>
    <mergeCell ref="K239:L240"/>
    <mergeCell ref="M239:N239"/>
    <mergeCell ref="O239:P239"/>
    <mergeCell ref="Q239:R239"/>
    <mergeCell ref="S239:T239"/>
    <mergeCell ref="A240:B240"/>
    <mergeCell ref="C240:D240"/>
    <mergeCell ref="G240:H240"/>
    <mergeCell ref="I240:J240"/>
    <mergeCell ref="M240:N240"/>
    <mergeCell ref="O240:P240"/>
    <mergeCell ref="Q240:R240"/>
    <mergeCell ref="S240:T240"/>
    <mergeCell ref="A241:B241"/>
    <mergeCell ref="C241:D241"/>
    <mergeCell ref="G241:H241"/>
    <mergeCell ref="I241:J241"/>
    <mergeCell ref="K241:R241"/>
    <mergeCell ref="S241:T241"/>
    <mergeCell ref="A242:H242"/>
    <mergeCell ref="I242:J242"/>
    <mergeCell ref="K243:L243"/>
    <mergeCell ref="M243:N243"/>
    <mergeCell ref="O243:P243"/>
    <mergeCell ref="Q243:R243"/>
    <mergeCell ref="S243:T243"/>
    <mergeCell ref="A244:J244"/>
    <mergeCell ref="K244:L245"/>
    <mergeCell ref="M244:N244"/>
    <mergeCell ref="O244:P244"/>
    <mergeCell ref="Q244:R244"/>
    <mergeCell ref="S244:T244"/>
    <mergeCell ref="A245:B246"/>
    <mergeCell ref="C245:D246"/>
    <mergeCell ref="E245:E246"/>
    <mergeCell ref="F245:F246"/>
    <mergeCell ref="G245:H246"/>
    <mergeCell ref="I245:J246"/>
    <mergeCell ref="M245:N245"/>
    <mergeCell ref="O245:P245"/>
    <mergeCell ref="Q245:R245"/>
    <mergeCell ref="S245:T245"/>
    <mergeCell ref="K246:R246"/>
    <mergeCell ref="S246:T246"/>
    <mergeCell ref="A247:B247"/>
    <mergeCell ref="C247:D247"/>
    <mergeCell ref="G247:H247"/>
    <mergeCell ref="I247:J247"/>
    <mergeCell ref="A248:B248"/>
    <mergeCell ref="C248:D248"/>
    <mergeCell ref="G248:H248"/>
    <mergeCell ref="I248:J248"/>
    <mergeCell ref="K248:L248"/>
    <mergeCell ref="M248:N248"/>
    <mergeCell ref="O248:P248"/>
    <mergeCell ref="Q248:R248"/>
    <mergeCell ref="S248:T248"/>
    <mergeCell ref="A249:B249"/>
    <mergeCell ref="C249:D249"/>
    <mergeCell ref="G249:H249"/>
    <mergeCell ref="I249:J249"/>
    <mergeCell ref="K249:L250"/>
    <mergeCell ref="M249:N249"/>
    <mergeCell ref="O249:P249"/>
    <mergeCell ref="Q249:R249"/>
    <mergeCell ref="S249:T249"/>
    <mergeCell ref="A250:B250"/>
    <mergeCell ref="C250:D250"/>
    <mergeCell ref="G250:H250"/>
    <mergeCell ref="I250:J250"/>
    <mergeCell ref="M250:N250"/>
    <mergeCell ref="O250:P250"/>
    <mergeCell ref="Q250:R250"/>
    <mergeCell ref="S250:T250"/>
    <mergeCell ref="A251:B251"/>
    <mergeCell ref="C251:D251"/>
    <mergeCell ref="G251:H251"/>
    <mergeCell ref="I251:J251"/>
    <mergeCell ref="K251:R251"/>
    <mergeCell ref="S251:T251"/>
    <mergeCell ref="A252:H252"/>
    <mergeCell ref="I252:J252"/>
    <mergeCell ref="K253:L253"/>
    <mergeCell ref="M253:N253"/>
    <mergeCell ref="O253:P253"/>
    <mergeCell ref="Q253:R253"/>
    <mergeCell ref="S253:T253"/>
    <mergeCell ref="A254:J254"/>
    <mergeCell ref="K254:L255"/>
    <mergeCell ref="M254:N254"/>
    <mergeCell ref="O254:P254"/>
    <mergeCell ref="Q254:R254"/>
    <mergeCell ref="S254:T254"/>
    <mergeCell ref="A255:B256"/>
    <mergeCell ref="C255:D256"/>
    <mergeCell ref="E255:E256"/>
    <mergeCell ref="F255:F256"/>
    <mergeCell ref="G255:H256"/>
    <mergeCell ref="I255:J256"/>
    <mergeCell ref="M255:N255"/>
    <mergeCell ref="O255:P255"/>
    <mergeCell ref="Q255:R255"/>
    <mergeCell ref="S255:T255"/>
    <mergeCell ref="K256:R256"/>
    <mergeCell ref="S256:T256"/>
    <mergeCell ref="A257:B257"/>
    <mergeCell ref="C257:D257"/>
    <mergeCell ref="G257:H257"/>
    <mergeCell ref="I257:J257"/>
    <mergeCell ref="A258:B258"/>
    <mergeCell ref="C258:D258"/>
    <mergeCell ref="G258:H258"/>
    <mergeCell ref="I258:J258"/>
    <mergeCell ref="K258:T258"/>
    <mergeCell ref="A259:H259"/>
    <mergeCell ref="I259:J259"/>
    <mergeCell ref="K259:L259"/>
    <mergeCell ref="M259:N259"/>
    <mergeCell ref="O259:P259"/>
    <mergeCell ref="Q259:R259"/>
    <mergeCell ref="S259:T259"/>
    <mergeCell ref="K260:L261"/>
    <mergeCell ref="M260:N260"/>
    <mergeCell ref="O260:P260"/>
    <mergeCell ref="Q260:R260"/>
    <mergeCell ref="S260:T260"/>
    <mergeCell ref="M261:N261"/>
    <mergeCell ref="O261:P261"/>
    <mergeCell ref="Q261:R261"/>
    <mergeCell ref="S261:T261"/>
    <mergeCell ref="A262:J262"/>
    <mergeCell ref="K262:R262"/>
    <mergeCell ref="S262:T262"/>
    <mergeCell ref="A263:B264"/>
    <mergeCell ref="C263:D264"/>
    <mergeCell ref="E263:E264"/>
    <mergeCell ref="F263:F264"/>
    <mergeCell ref="G263:H264"/>
    <mergeCell ref="I263:J264"/>
    <mergeCell ref="K264:L264"/>
    <mergeCell ref="M264:N264"/>
    <mergeCell ref="O264:P264"/>
    <mergeCell ref="Q264:R264"/>
    <mergeCell ref="S264:T264"/>
    <mergeCell ref="A265:B265"/>
    <mergeCell ref="C265:D265"/>
    <mergeCell ref="G265:H265"/>
    <mergeCell ref="I265:J265"/>
    <mergeCell ref="K265:L266"/>
    <mergeCell ref="M265:N265"/>
    <mergeCell ref="O265:P265"/>
    <mergeCell ref="Q265:R265"/>
    <mergeCell ref="S265:T265"/>
    <mergeCell ref="A266:B266"/>
    <mergeCell ref="C266:D266"/>
    <mergeCell ref="G266:H266"/>
    <mergeCell ref="I266:J266"/>
    <mergeCell ref="M266:N266"/>
    <mergeCell ref="O266:P266"/>
    <mergeCell ref="Q266:R266"/>
    <mergeCell ref="S266:T266"/>
    <mergeCell ref="A267:H267"/>
    <mergeCell ref="I267:J267"/>
    <mergeCell ref="K267:R267"/>
    <mergeCell ref="S267:T267"/>
    <mergeCell ref="A269:J269"/>
    <mergeCell ref="K269:T269"/>
    <mergeCell ref="A270:B271"/>
    <mergeCell ref="C270:D271"/>
    <mergeCell ref="E270:E271"/>
    <mergeCell ref="F270:F271"/>
    <mergeCell ref="G270:H271"/>
    <mergeCell ref="I270:J271"/>
    <mergeCell ref="K270:L270"/>
    <mergeCell ref="M270:N270"/>
    <mergeCell ref="O270:P270"/>
    <mergeCell ref="Q270:R270"/>
    <mergeCell ref="S270:T270"/>
    <mergeCell ref="K271:L272"/>
    <mergeCell ref="M271:N271"/>
    <mergeCell ref="O271:P271"/>
    <mergeCell ref="Q271:R271"/>
    <mergeCell ref="S271:T271"/>
    <mergeCell ref="A272:B272"/>
    <mergeCell ref="C272:D272"/>
    <mergeCell ref="G272:H272"/>
    <mergeCell ref="I272:J272"/>
    <mergeCell ref="M272:N272"/>
    <mergeCell ref="O272:P272"/>
    <mergeCell ref="Q272:R272"/>
    <mergeCell ref="S272:T272"/>
    <mergeCell ref="A273:B273"/>
    <mergeCell ref="C273:D273"/>
    <mergeCell ref="G273:H273"/>
    <mergeCell ref="I273:J273"/>
    <mergeCell ref="K273:R273"/>
    <mergeCell ref="S273:T273"/>
    <mergeCell ref="A274:H274"/>
    <mergeCell ref="I274:J274"/>
    <mergeCell ref="A276:J276"/>
    <mergeCell ref="A277:B278"/>
    <mergeCell ref="C277:D278"/>
    <mergeCell ref="E277:E278"/>
    <mergeCell ref="F277:F278"/>
    <mergeCell ref="G277:H278"/>
    <mergeCell ref="I277:J278"/>
    <mergeCell ref="K277:L277"/>
    <mergeCell ref="M277:N277"/>
    <mergeCell ref="O277:P277"/>
    <mergeCell ref="Q277:R277"/>
    <mergeCell ref="S277:T277"/>
    <mergeCell ref="K278:L279"/>
    <mergeCell ref="M278:N278"/>
    <mergeCell ref="O278:P278"/>
    <mergeCell ref="Q278:R278"/>
    <mergeCell ref="S278:T278"/>
    <mergeCell ref="A279:B279"/>
    <mergeCell ref="C279:D279"/>
    <mergeCell ref="G279:H279"/>
    <mergeCell ref="I279:J279"/>
    <mergeCell ref="M279:N279"/>
    <mergeCell ref="O279:P279"/>
    <mergeCell ref="Q279:R279"/>
    <mergeCell ref="S279:T279"/>
    <mergeCell ref="A280:B280"/>
    <mergeCell ref="C280:D280"/>
    <mergeCell ref="G280:H280"/>
    <mergeCell ref="I280:J280"/>
    <mergeCell ref="K280:R280"/>
    <mergeCell ref="S280:T280"/>
    <mergeCell ref="A281:B281"/>
    <mergeCell ref="C281:D281"/>
    <mergeCell ref="G281:H281"/>
    <mergeCell ref="I281:J281"/>
    <mergeCell ref="A282:B282"/>
    <mergeCell ref="C282:D282"/>
    <mergeCell ref="G282:H282"/>
    <mergeCell ref="I282:J282"/>
    <mergeCell ref="K282:T282"/>
    <mergeCell ref="A283:B283"/>
    <mergeCell ref="C283:D283"/>
    <mergeCell ref="G283:H283"/>
    <mergeCell ref="I283:J283"/>
    <mergeCell ref="K283:M283"/>
    <mergeCell ref="N283:O283"/>
    <mergeCell ref="P283:S283"/>
    <mergeCell ref="A284:B284"/>
    <mergeCell ref="C284:D284"/>
    <mergeCell ref="G284:H284"/>
    <mergeCell ref="I284:J284"/>
    <mergeCell ref="K284:M284"/>
    <mergeCell ref="N284:O284"/>
    <mergeCell ref="P284:S284"/>
    <mergeCell ref="A285:H285"/>
    <mergeCell ref="I285:J285"/>
    <mergeCell ref="K285:M285"/>
    <mergeCell ref="N285:O285"/>
    <mergeCell ref="P285:S285"/>
    <mergeCell ref="K286:L286"/>
    <mergeCell ref="M286:N286"/>
    <mergeCell ref="O286:P286"/>
    <mergeCell ref="Q286:R286"/>
    <mergeCell ref="S286:T286"/>
    <mergeCell ref="A287:J287"/>
    <mergeCell ref="K287:L288"/>
    <mergeCell ref="M287:N287"/>
    <mergeCell ref="O287:P287"/>
    <mergeCell ref="Q287:R287"/>
    <mergeCell ref="S287:T287"/>
    <mergeCell ref="A288:B289"/>
    <mergeCell ref="C288:D289"/>
    <mergeCell ref="E288:E289"/>
    <mergeCell ref="F288:F289"/>
    <mergeCell ref="G288:H289"/>
    <mergeCell ref="I288:J289"/>
    <mergeCell ref="M288:N288"/>
    <mergeCell ref="O288:P288"/>
    <mergeCell ref="Q288:R288"/>
    <mergeCell ref="S288:T288"/>
    <mergeCell ref="K289:R289"/>
    <mergeCell ref="S289:T289"/>
    <mergeCell ref="A290:B290"/>
    <mergeCell ref="C290:D290"/>
    <mergeCell ref="G290:H290"/>
    <mergeCell ref="I290:J290"/>
    <mergeCell ref="A291:B291"/>
    <mergeCell ref="C291:D291"/>
    <mergeCell ref="G291:H291"/>
    <mergeCell ref="I291:J291"/>
    <mergeCell ref="K291:L291"/>
    <mergeCell ref="M291:N291"/>
    <mergeCell ref="O291:P291"/>
    <mergeCell ref="Q291:R291"/>
    <mergeCell ref="S291:T291"/>
    <mergeCell ref="A292:H292"/>
    <mergeCell ref="I292:J292"/>
    <mergeCell ref="K292:L293"/>
    <mergeCell ref="M292:N292"/>
    <mergeCell ref="O292:P292"/>
    <mergeCell ref="Q292:R292"/>
    <mergeCell ref="S292:T292"/>
    <mergeCell ref="M293:N293"/>
    <mergeCell ref="O293:P293"/>
    <mergeCell ref="Q293:R293"/>
    <mergeCell ref="S293:T293"/>
    <mergeCell ref="A294:J294"/>
    <mergeCell ref="K294:R294"/>
    <mergeCell ref="S294:T294"/>
    <mergeCell ref="A295:B296"/>
    <mergeCell ref="C295:D296"/>
    <mergeCell ref="E295:E296"/>
    <mergeCell ref="F295:F296"/>
    <mergeCell ref="G295:H296"/>
    <mergeCell ref="I295:J296"/>
    <mergeCell ref="K296:T296"/>
    <mergeCell ref="A297:B297"/>
    <mergeCell ref="C297:D297"/>
    <mergeCell ref="G297:H297"/>
    <mergeCell ref="I297:J297"/>
    <mergeCell ref="K297:M297"/>
    <mergeCell ref="N297:O297"/>
    <mergeCell ref="P297:S297"/>
    <mergeCell ref="A298:B298"/>
    <mergeCell ref="C298:D298"/>
    <mergeCell ref="G298:H298"/>
    <mergeCell ref="I298:J298"/>
    <mergeCell ref="K298:M298"/>
    <mergeCell ref="N298:O298"/>
    <mergeCell ref="P298:S298"/>
    <mergeCell ref="A299:B299"/>
    <mergeCell ref="C299:D299"/>
    <mergeCell ref="G299:H299"/>
    <mergeCell ref="I299:J299"/>
    <mergeCell ref="K299:M299"/>
    <mergeCell ref="N299:O299"/>
    <mergeCell ref="P299:S299"/>
    <mergeCell ref="A300:B300"/>
    <mergeCell ref="C300:D300"/>
    <mergeCell ref="G300:H300"/>
    <mergeCell ref="I300:J300"/>
    <mergeCell ref="K300:L300"/>
    <mergeCell ref="M300:N300"/>
    <mergeCell ref="O300:P300"/>
    <mergeCell ref="Q300:R300"/>
    <mergeCell ref="S300:T300"/>
    <mergeCell ref="A301:B301"/>
    <mergeCell ref="C301:D301"/>
    <mergeCell ref="G301:H301"/>
    <mergeCell ref="I301:J301"/>
    <mergeCell ref="K301:L302"/>
    <mergeCell ref="M301:N301"/>
    <mergeCell ref="O301:P301"/>
    <mergeCell ref="Q301:R301"/>
    <mergeCell ref="S301:T301"/>
    <mergeCell ref="A302:B302"/>
    <mergeCell ref="C302:D302"/>
    <mergeCell ref="G302:H302"/>
    <mergeCell ref="I302:J302"/>
    <mergeCell ref="M302:N302"/>
    <mergeCell ref="O302:P302"/>
    <mergeCell ref="Q302:R302"/>
    <mergeCell ref="S302:T302"/>
    <mergeCell ref="A303:H303"/>
    <mergeCell ref="I303:J303"/>
    <mergeCell ref="K303:R303"/>
    <mergeCell ref="S303:T303"/>
    <mergeCell ref="A305:J305"/>
    <mergeCell ref="K305:L305"/>
    <mergeCell ref="M305:N305"/>
    <mergeCell ref="O305:P305"/>
    <mergeCell ref="Q305:R305"/>
    <mergeCell ref="S305:T305"/>
    <mergeCell ref="A306:B307"/>
    <mergeCell ref="C306:D307"/>
    <mergeCell ref="E306:E307"/>
    <mergeCell ref="F306:F307"/>
    <mergeCell ref="G306:H307"/>
    <mergeCell ref="I306:J307"/>
    <mergeCell ref="K306:L307"/>
    <mergeCell ref="M306:N306"/>
    <mergeCell ref="O306:P306"/>
    <mergeCell ref="Q306:R306"/>
    <mergeCell ref="S306:T306"/>
    <mergeCell ref="M307:N307"/>
    <mergeCell ref="O307:P307"/>
    <mergeCell ref="Q307:R307"/>
    <mergeCell ref="S307:T307"/>
    <mergeCell ref="A308:B308"/>
    <mergeCell ref="C308:D308"/>
    <mergeCell ref="G308:H308"/>
    <mergeCell ref="I308:J308"/>
    <mergeCell ref="K308:R308"/>
    <mergeCell ref="S308:T308"/>
    <mergeCell ref="A309:B309"/>
    <mergeCell ref="C309:D309"/>
    <mergeCell ref="G309:H309"/>
    <mergeCell ref="I309:J309"/>
    <mergeCell ref="A310:H310"/>
    <mergeCell ref="I310:J310"/>
    <mergeCell ref="K310:L310"/>
    <mergeCell ref="M310:N310"/>
    <mergeCell ref="O310:P310"/>
    <mergeCell ref="Q310:R310"/>
    <mergeCell ref="S310:T310"/>
    <mergeCell ref="A311:J311"/>
    <mergeCell ref="K311:L312"/>
    <mergeCell ref="M311:N311"/>
    <mergeCell ref="O311:P311"/>
    <mergeCell ref="Q311:R311"/>
    <mergeCell ref="S311:T311"/>
    <mergeCell ref="A312:B313"/>
    <mergeCell ref="C312:D313"/>
    <mergeCell ref="E312:E313"/>
    <mergeCell ref="F312:F313"/>
    <mergeCell ref="G312:H313"/>
    <mergeCell ref="I312:J313"/>
    <mergeCell ref="M312:N312"/>
    <mergeCell ref="O312:P312"/>
    <mergeCell ref="Q312:R312"/>
    <mergeCell ref="S312:T312"/>
    <mergeCell ref="K313:R313"/>
    <mergeCell ref="S313:T313"/>
    <mergeCell ref="A314:B314"/>
    <mergeCell ref="C314:D314"/>
    <mergeCell ref="G314:H314"/>
    <mergeCell ref="I314:J314"/>
    <mergeCell ref="K314:L314"/>
    <mergeCell ref="M314:N314"/>
    <mergeCell ref="O314:P314"/>
    <mergeCell ref="Q314:R314"/>
    <mergeCell ref="S314:T314"/>
    <mergeCell ref="A315:B315"/>
    <mergeCell ref="C315:D315"/>
    <mergeCell ref="G315:H315"/>
    <mergeCell ref="I315:J315"/>
    <mergeCell ref="K315:L316"/>
    <mergeCell ref="M315:N315"/>
    <mergeCell ref="O315:P315"/>
    <mergeCell ref="Q315:R315"/>
    <mergeCell ref="S315:T315"/>
    <mergeCell ref="A316:H316"/>
    <mergeCell ref="I316:J316"/>
    <mergeCell ref="M316:N316"/>
    <mergeCell ref="O316:P316"/>
    <mergeCell ref="Q316:R316"/>
    <mergeCell ref="S316:T316"/>
    <mergeCell ref="K317:R317"/>
    <mergeCell ref="S317:T317"/>
    <mergeCell ref="A318:J318"/>
    <mergeCell ref="A319:B320"/>
    <mergeCell ref="C319:D320"/>
    <mergeCell ref="E319:E320"/>
    <mergeCell ref="F319:F320"/>
    <mergeCell ref="G319:H320"/>
    <mergeCell ref="I319:J320"/>
    <mergeCell ref="K319:T319"/>
    <mergeCell ref="K320:M320"/>
    <mergeCell ref="N320:O320"/>
    <mergeCell ref="P320:S320"/>
    <mergeCell ref="A321:B321"/>
    <mergeCell ref="C321:D321"/>
    <mergeCell ref="G321:H321"/>
    <mergeCell ref="I321:J321"/>
    <mergeCell ref="K321:M321"/>
    <mergeCell ref="N321:O321"/>
    <mergeCell ref="P321:S321"/>
    <mergeCell ref="A322:B322"/>
    <mergeCell ref="C322:D322"/>
    <mergeCell ref="G322:H322"/>
    <mergeCell ref="I322:J322"/>
    <mergeCell ref="K322:M322"/>
    <mergeCell ref="N322:O322"/>
    <mergeCell ref="P322:S322"/>
    <mergeCell ref="A323:B323"/>
    <mergeCell ref="C323:D323"/>
    <mergeCell ref="G323:H323"/>
    <mergeCell ref="I323:J323"/>
    <mergeCell ref="K323:L323"/>
    <mergeCell ref="M323:N323"/>
    <mergeCell ref="O323:P323"/>
    <mergeCell ref="Q323:R323"/>
    <mergeCell ref="S323:T323"/>
    <mergeCell ref="A324:B324"/>
    <mergeCell ref="C324:D324"/>
    <mergeCell ref="G324:H324"/>
    <mergeCell ref="I324:J324"/>
    <mergeCell ref="K324:L325"/>
    <mergeCell ref="M324:N324"/>
    <mergeCell ref="O324:P324"/>
    <mergeCell ref="Q324:R324"/>
    <mergeCell ref="S324:T324"/>
    <mergeCell ref="A325:B325"/>
    <mergeCell ref="C325:D325"/>
    <mergeCell ref="G325:H325"/>
    <mergeCell ref="I325:J325"/>
    <mergeCell ref="M325:N325"/>
    <mergeCell ref="O325:P325"/>
    <mergeCell ref="Q325:R325"/>
    <mergeCell ref="S325:T325"/>
    <mergeCell ref="A326:B326"/>
    <mergeCell ref="C326:D326"/>
    <mergeCell ref="G326:H326"/>
    <mergeCell ref="I326:J326"/>
    <mergeCell ref="K326:R326"/>
    <mergeCell ref="S326:T326"/>
    <mergeCell ref="A327:H327"/>
    <mergeCell ref="I327:J327"/>
    <mergeCell ref="K328:L328"/>
    <mergeCell ref="M328:N328"/>
    <mergeCell ref="O328:P328"/>
    <mergeCell ref="Q328:R328"/>
    <mergeCell ref="S328:T328"/>
    <mergeCell ref="A329:J329"/>
    <mergeCell ref="K329:L330"/>
    <mergeCell ref="M329:N329"/>
    <mergeCell ref="O329:P329"/>
    <mergeCell ref="Q329:R329"/>
    <mergeCell ref="S329:T329"/>
    <mergeCell ref="A330:B331"/>
    <mergeCell ref="C330:D331"/>
    <mergeCell ref="E330:E331"/>
    <mergeCell ref="F330:F331"/>
    <mergeCell ref="G330:H331"/>
    <mergeCell ref="I330:J331"/>
    <mergeCell ref="M330:N330"/>
    <mergeCell ref="O330:P330"/>
    <mergeCell ref="Q330:R330"/>
    <mergeCell ref="S330:T330"/>
    <mergeCell ref="K331:R331"/>
    <mergeCell ref="S331:T331"/>
    <mergeCell ref="A332:B332"/>
    <mergeCell ref="C332:D332"/>
    <mergeCell ref="G332:H332"/>
    <mergeCell ref="I332:J332"/>
    <mergeCell ref="A333:B333"/>
    <mergeCell ref="C333:D333"/>
    <mergeCell ref="G333:H333"/>
    <mergeCell ref="I333:J333"/>
    <mergeCell ref="K333:L333"/>
    <mergeCell ref="M333:N333"/>
    <mergeCell ref="O333:P333"/>
    <mergeCell ref="Q333:R333"/>
    <mergeCell ref="S333:T333"/>
    <mergeCell ref="A334:H334"/>
    <mergeCell ref="I334:J334"/>
    <mergeCell ref="K334:L335"/>
    <mergeCell ref="M334:N334"/>
    <mergeCell ref="O334:P334"/>
    <mergeCell ref="Q334:R334"/>
    <mergeCell ref="S334:T334"/>
    <mergeCell ref="A335:B335"/>
    <mergeCell ref="C335:D335"/>
    <mergeCell ref="G335:H335"/>
    <mergeCell ref="I335:J335"/>
    <mergeCell ref="M335:N335"/>
    <mergeCell ref="O335:P335"/>
    <mergeCell ref="Q335:R335"/>
    <mergeCell ref="S335:T335"/>
    <mergeCell ref="A336:B336"/>
    <mergeCell ref="C336:D336"/>
    <mergeCell ref="G336:H336"/>
    <mergeCell ref="I336:J336"/>
    <mergeCell ref="K336:R336"/>
    <mergeCell ref="S336:T336"/>
    <mergeCell ref="A337:B337"/>
    <mergeCell ref="C337:D337"/>
    <mergeCell ref="G337:H337"/>
    <mergeCell ref="I337:J337"/>
    <mergeCell ref="A338:H338"/>
    <mergeCell ref="I338:J338"/>
    <mergeCell ref="K338:L338"/>
    <mergeCell ref="M338:N338"/>
    <mergeCell ref="O338:P338"/>
    <mergeCell ref="Q338:R338"/>
    <mergeCell ref="S338:T338"/>
    <mergeCell ref="K339:L340"/>
    <mergeCell ref="M339:N339"/>
    <mergeCell ref="O339:P339"/>
    <mergeCell ref="Q339:R339"/>
    <mergeCell ref="S339:T339"/>
    <mergeCell ref="M340:N340"/>
    <mergeCell ref="O340:P340"/>
    <mergeCell ref="Q340:R340"/>
    <mergeCell ref="S340:T340"/>
    <mergeCell ref="K341:R341"/>
    <mergeCell ref="S341:T341"/>
    <mergeCell ref="K343:L343"/>
    <mergeCell ref="M343:N343"/>
    <mergeCell ref="O343:P343"/>
    <mergeCell ref="Q343:R343"/>
    <mergeCell ref="S343:T343"/>
    <mergeCell ref="K344:L345"/>
    <mergeCell ref="M344:N344"/>
    <mergeCell ref="O344:P344"/>
    <mergeCell ref="Q344:R344"/>
    <mergeCell ref="S344:T344"/>
    <mergeCell ref="M345:N345"/>
    <mergeCell ref="O345:P345"/>
    <mergeCell ref="Q345:R345"/>
    <mergeCell ref="S345:T345"/>
    <mergeCell ref="K346:R346"/>
    <mergeCell ref="S346:T346"/>
    <mergeCell ref="K348:T348"/>
    <mergeCell ref="K349:M349"/>
    <mergeCell ref="N349:O349"/>
    <mergeCell ref="P349:S349"/>
    <mergeCell ref="K350:M350"/>
    <mergeCell ref="N350:O350"/>
    <mergeCell ref="P350:S350"/>
    <mergeCell ref="K351:M351"/>
    <mergeCell ref="N351:O351"/>
    <mergeCell ref="P351:S351"/>
    <mergeCell ref="K352:L352"/>
    <mergeCell ref="M352:N352"/>
    <mergeCell ref="O352:P352"/>
    <mergeCell ref="Q352:R352"/>
    <mergeCell ref="S352:T352"/>
    <mergeCell ref="K353:L354"/>
    <mergeCell ref="M353:N353"/>
    <mergeCell ref="O353:P353"/>
    <mergeCell ref="Q353:R353"/>
    <mergeCell ref="S353:T353"/>
    <mergeCell ref="M354:N354"/>
    <mergeCell ref="O354:P354"/>
    <mergeCell ref="Q354:R354"/>
    <mergeCell ref="S354:T354"/>
    <mergeCell ref="K355:R355"/>
    <mergeCell ref="S355:T355"/>
    <mergeCell ref="K357:L357"/>
    <mergeCell ref="M357:N357"/>
    <mergeCell ref="O357:P357"/>
    <mergeCell ref="Q357:R357"/>
    <mergeCell ref="S357:T357"/>
    <mergeCell ref="K358:L359"/>
    <mergeCell ref="M358:N358"/>
    <mergeCell ref="O358:P358"/>
    <mergeCell ref="Q358:R358"/>
    <mergeCell ref="S358:T358"/>
    <mergeCell ref="M359:N359"/>
    <mergeCell ref="O359:P359"/>
    <mergeCell ref="Q359:R359"/>
    <mergeCell ref="S359:T359"/>
    <mergeCell ref="K360:R360"/>
    <mergeCell ref="S360:T360"/>
    <mergeCell ref="K364:L364"/>
    <mergeCell ref="M364:N364"/>
    <mergeCell ref="O364:P364"/>
    <mergeCell ref="Q364:R364"/>
    <mergeCell ref="S364:T364"/>
    <mergeCell ref="K365:L366"/>
    <mergeCell ref="M365:N365"/>
    <mergeCell ref="O365:P365"/>
    <mergeCell ref="Q365:R365"/>
    <mergeCell ref="S365:T365"/>
    <mergeCell ref="M366:N366"/>
    <mergeCell ref="O366:P366"/>
    <mergeCell ref="Q366:R366"/>
    <mergeCell ref="S366:T366"/>
    <mergeCell ref="K367:R367"/>
    <mergeCell ref="S367:T367"/>
    <mergeCell ref="K369:L369"/>
    <mergeCell ref="M369:N369"/>
    <mergeCell ref="O369:P369"/>
    <mergeCell ref="Q369:R369"/>
    <mergeCell ref="S369:T369"/>
    <mergeCell ref="K370:L371"/>
    <mergeCell ref="M370:N370"/>
    <mergeCell ref="O370:P370"/>
    <mergeCell ref="Q370:R370"/>
    <mergeCell ref="S370:T370"/>
    <mergeCell ref="M371:N371"/>
    <mergeCell ref="O371:P371"/>
    <mergeCell ref="Q371:R371"/>
    <mergeCell ref="S371:T371"/>
    <mergeCell ref="K372:R372"/>
    <mergeCell ref="S372:T372"/>
    <mergeCell ref="K374:L374"/>
    <mergeCell ref="M374:N374"/>
    <mergeCell ref="O374:P374"/>
    <mergeCell ref="Q374:R374"/>
    <mergeCell ref="S374:T374"/>
    <mergeCell ref="K375:L376"/>
    <mergeCell ref="M375:N375"/>
    <mergeCell ref="O375:P375"/>
    <mergeCell ref="Q375:R375"/>
    <mergeCell ref="S375:T375"/>
    <mergeCell ref="M376:N376"/>
    <mergeCell ref="O376:P376"/>
    <mergeCell ref="Q376:R376"/>
    <mergeCell ref="S376:T376"/>
    <mergeCell ref="K377:R377"/>
    <mergeCell ref="S377:T377"/>
    <mergeCell ref="K379:T379"/>
    <mergeCell ref="K380:M380"/>
    <mergeCell ref="N380:O380"/>
    <mergeCell ref="P380:S380"/>
    <mergeCell ref="K381:M381"/>
    <mergeCell ref="N381:O381"/>
    <mergeCell ref="P381:S381"/>
    <mergeCell ref="K382:M382"/>
    <mergeCell ref="N382:O382"/>
    <mergeCell ref="P382:S382"/>
    <mergeCell ref="K383:L383"/>
    <mergeCell ref="M383:N383"/>
    <mergeCell ref="O383:P383"/>
    <mergeCell ref="Q383:R383"/>
    <mergeCell ref="S383:T383"/>
    <mergeCell ref="K384:L385"/>
    <mergeCell ref="M384:N384"/>
    <mergeCell ref="O384:P384"/>
    <mergeCell ref="Q384:R384"/>
    <mergeCell ref="S384:T384"/>
    <mergeCell ref="M385:N385"/>
    <mergeCell ref="O385:P385"/>
    <mergeCell ref="Q385:R385"/>
    <mergeCell ref="S385:T385"/>
    <mergeCell ref="K386:R386"/>
    <mergeCell ref="S386:T386"/>
    <mergeCell ref="K388:T388"/>
    <mergeCell ref="K389:M389"/>
    <mergeCell ref="N389:O389"/>
    <mergeCell ref="P389:S389"/>
    <mergeCell ref="K390:M390"/>
    <mergeCell ref="N390:O390"/>
    <mergeCell ref="P390:S390"/>
    <mergeCell ref="K391:M391"/>
    <mergeCell ref="N391:O391"/>
    <mergeCell ref="P391:S391"/>
    <mergeCell ref="K392:L392"/>
    <mergeCell ref="M392:N392"/>
    <mergeCell ref="O392:P392"/>
    <mergeCell ref="Q392:R392"/>
    <mergeCell ref="S392:T392"/>
    <mergeCell ref="K393:L394"/>
    <mergeCell ref="M393:N393"/>
    <mergeCell ref="O393:P393"/>
    <mergeCell ref="Q393:R393"/>
    <mergeCell ref="S393:T393"/>
    <mergeCell ref="M394:N394"/>
    <mergeCell ref="O394:P394"/>
    <mergeCell ref="Q394:R394"/>
    <mergeCell ref="S394:T394"/>
    <mergeCell ref="K395:R395"/>
    <mergeCell ref="S395:T395"/>
    <mergeCell ref="K397:T397"/>
    <mergeCell ref="K398:M398"/>
    <mergeCell ref="N398:O398"/>
    <mergeCell ref="P398:S398"/>
    <mergeCell ref="K399:M399"/>
    <mergeCell ref="N399:O399"/>
    <mergeCell ref="P399:S399"/>
    <mergeCell ref="K400:M400"/>
    <mergeCell ref="N400:O400"/>
    <mergeCell ref="P400:S400"/>
    <mergeCell ref="K401:L401"/>
    <mergeCell ref="M401:N401"/>
    <mergeCell ref="O401:P401"/>
    <mergeCell ref="Q401:R401"/>
    <mergeCell ref="S401:T401"/>
    <mergeCell ref="K402:L403"/>
    <mergeCell ref="M402:N402"/>
    <mergeCell ref="O402:P402"/>
    <mergeCell ref="Q402:R402"/>
    <mergeCell ref="S402:T402"/>
    <mergeCell ref="M403:N403"/>
    <mergeCell ref="O403:P403"/>
    <mergeCell ref="Q403:R403"/>
    <mergeCell ref="S403:T403"/>
    <mergeCell ref="K404:R404"/>
    <mergeCell ref="S404:T404"/>
    <mergeCell ref="K406:L406"/>
    <mergeCell ref="M406:N406"/>
    <mergeCell ref="O406:P406"/>
    <mergeCell ref="Q406:R406"/>
    <mergeCell ref="S406:T406"/>
    <mergeCell ref="K407:L408"/>
    <mergeCell ref="M407:N407"/>
    <mergeCell ref="O407:P407"/>
    <mergeCell ref="Q407:R407"/>
    <mergeCell ref="S407:T407"/>
    <mergeCell ref="M408:N408"/>
    <mergeCell ref="O408:P408"/>
    <mergeCell ref="Q408:R408"/>
    <mergeCell ref="S408:T408"/>
    <mergeCell ref="K409:R409"/>
    <mergeCell ref="S409:T409"/>
    <mergeCell ref="K411:L411"/>
    <mergeCell ref="M411:N411"/>
    <mergeCell ref="O411:P411"/>
    <mergeCell ref="Q411:R411"/>
    <mergeCell ref="S411:T411"/>
    <mergeCell ref="K412:L413"/>
    <mergeCell ref="M412:N412"/>
    <mergeCell ref="O412:P412"/>
    <mergeCell ref="Q412:R412"/>
    <mergeCell ref="S412:T412"/>
    <mergeCell ref="M413:N413"/>
    <mergeCell ref="O413:P413"/>
    <mergeCell ref="Q413:R413"/>
    <mergeCell ref="S413:T413"/>
    <mergeCell ref="K414:R414"/>
    <mergeCell ref="S414:T414"/>
    <mergeCell ref="K416:L416"/>
    <mergeCell ref="M416:N416"/>
    <mergeCell ref="O416:P416"/>
    <mergeCell ref="Q416:R416"/>
    <mergeCell ref="S416:T416"/>
    <mergeCell ref="K417:L418"/>
    <mergeCell ref="M417:N417"/>
    <mergeCell ref="O417:P417"/>
    <mergeCell ref="Q417:R417"/>
    <mergeCell ref="S417:T417"/>
    <mergeCell ref="M418:N418"/>
    <mergeCell ref="O418:P418"/>
    <mergeCell ref="Q418:R418"/>
    <mergeCell ref="S418:T418"/>
    <mergeCell ref="K419:R419"/>
    <mergeCell ref="S419:T419"/>
    <mergeCell ref="K421:L421"/>
    <mergeCell ref="M421:N421"/>
    <mergeCell ref="O421:P421"/>
    <mergeCell ref="Q421:R421"/>
    <mergeCell ref="S421:T421"/>
    <mergeCell ref="K422:L423"/>
    <mergeCell ref="M422:N422"/>
    <mergeCell ref="O422:P422"/>
    <mergeCell ref="Q422:R422"/>
    <mergeCell ref="S422:T422"/>
    <mergeCell ref="M423:N423"/>
    <mergeCell ref="O423:P423"/>
    <mergeCell ref="Q423:R423"/>
    <mergeCell ref="S423:T423"/>
    <mergeCell ref="K424:R424"/>
    <mergeCell ref="S424:T424"/>
    <mergeCell ref="K426:T426"/>
    <mergeCell ref="K427:M427"/>
    <mergeCell ref="N427:O427"/>
    <mergeCell ref="P427:S427"/>
    <mergeCell ref="K428:M428"/>
    <mergeCell ref="N428:O428"/>
    <mergeCell ref="P428:S428"/>
    <mergeCell ref="K429:M429"/>
    <mergeCell ref="N429:O429"/>
    <mergeCell ref="P429:S429"/>
    <mergeCell ref="K430:L430"/>
    <mergeCell ref="M430:N430"/>
    <mergeCell ref="O430:P430"/>
    <mergeCell ref="Q430:R430"/>
    <mergeCell ref="S430:T430"/>
    <mergeCell ref="K431:L432"/>
    <mergeCell ref="M431:N431"/>
    <mergeCell ref="O431:P431"/>
    <mergeCell ref="Q431:R431"/>
    <mergeCell ref="S431:T431"/>
    <mergeCell ref="M432:N432"/>
    <mergeCell ref="O432:P432"/>
    <mergeCell ref="Q432:R432"/>
    <mergeCell ref="S432:T432"/>
    <mergeCell ref="K433:R433"/>
    <mergeCell ref="S433:T433"/>
    <mergeCell ref="K435:T435"/>
    <mergeCell ref="K436:M436"/>
    <mergeCell ref="N436:O436"/>
    <mergeCell ref="P436:S436"/>
    <mergeCell ref="K437:M437"/>
    <mergeCell ref="N437:O437"/>
    <mergeCell ref="P437:S437"/>
    <mergeCell ref="K438:M438"/>
    <mergeCell ref="N438:O438"/>
    <mergeCell ref="P438:S438"/>
    <mergeCell ref="K439:L439"/>
    <mergeCell ref="M439:N439"/>
    <mergeCell ref="O439:P439"/>
    <mergeCell ref="Q439:R439"/>
    <mergeCell ref="S439:T439"/>
    <mergeCell ref="K440:L441"/>
    <mergeCell ref="M440:N440"/>
    <mergeCell ref="O440:P440"/>
    <mergeCell ref="Q440:R440"/>
    <mergeCell ref="S440:T440"/>
    <mergeCell ref="M441:N441"/>
    <mergeCell ref="O441:P441"/>
    <mergeCell ref="Q441:R441"/>
    <mergeCell ref="S441:T441"/>
    <mergeCell ref="K442:R442"/>
    <mergeCell ref="S442:T442"/>
    <mergeCell ref="K444:L444"/>
    <mergeCell ref="M444:N444"/>
    <mergeCell ref="O444:P444"/>
    <mergeCell ref="Q444:R444"/>
    <mergeCell ref="S444:T444"/>
    <mergeCell ref="K445:L446"/>
    <mergeCell ref="M445:N445"/>
    <mergeCell ref="O445:P445"/>
    <mergeCell ref="Q445:R445"/>
    <mergeCell ref="S445:T445"/>
    <mergeCell ref="M446:N446"/>
    <mergeCell ref="O446:P446"/>
    <mergeCell ref="Q446:R446"/>
    <mergeCell ref="S446:T446"/>
    <mergeCell ref="K447:R447"/>
    <mergeCell ref="S447:T447"/>
    <mergeCell ref="K449:L449"/>
    <mergeCell ref="M449:N449"/>
    <mergeCell ref="O449:P449"/>
    <mergeCell ref="Q449:R449"/>
    <mergeCell ref="S449:T449"/>
    <mergeCell ref="K450:L451"/>
    <mergeCell ref="M450:N450"/>
    <mergeCell ref="O450:P450"/>
    <mergeCell ref="Q450:R450"/>
    <mergeCell ref="S450:T450"/>
    <mergeCell ref="M451:N451"/>
    <mergeCell ref="O451:P451"/>
    <mergeCell ref="Q451:R451"/>
    <mergeCell ref="S451:T451"/>
    <mergeCell ref="K452:R452"/>
    <mergeCell ref="S452:T452"/>
    <mergeCell ref="K454:L454"/>
    <mergeCell ref="M454:N454"/>
    <mergeCell ref="O454:P454"/>
    <mergeCell ref="Q454:R454"/>
    <mergeCell ref="S454:T454"/>
    <mergeCell ref="K455:L456"/>
    <mergeCell ref="M455:N455"/>
    <mergeCell ref="O455:P455"/>
    <mergeCell ref="Q455:R455"/>
    <mergeCell ref="S455:T455"/>
    <mergeCell ref="M456:N456"/>
    <mergeCell ref="O456:P456"/>
    <mergeCell ref="Q456:R456"/>
    <mergeCell ref="S456:T456"/>
    <mergeCell ref="K457:R457"/>
    <mergeCell ref="S457:T457"/>
    <mergeCell ref="K461:T461"/>
    <mergeCell ref="K462:M462"/>
    <mergeCell ref="N462:O462"/>
    <mergeCell ref="P462:S462"/>
    <mergeCell ref="K463:M463"/>
    <mergeCell ref="N463:O463"/>
    <mergeCell ref="P463:S463"/>
    <mergeCell ref="K464:M464"/>
    <mergeCell ref="N464:O464"/>
    <mergeCell ref="P464:S464"/>
    <mergeCell ref="K465:L465"/>
    <mergeCell ref="M465:N465"/>
    <mergeCell ref="O465:P465"/>
    <mergeCell ref="Q465:R465"/>
    <mergeCell ref="S465:T465"/>
    <mergeCell ref="K466:L467"/>
    <mergeCell ref="M466:N466"/>
    <mergeCell ref="O466:P466"/>
    <mergeCell ref="Q466:R466"/>
    <mergeCell ref="S466:T466"/>
    <mergeCell ref="M467:N467"/>
    <mergeCell ref="O467:P467"/>
    <mergeCell ref="Q467:R467"/>
    <mergeCell ref="S467:T467"/>
    <mergeCell ref="K468:R468"/>
    <mergeCell ref="S468:T468"/>
    <mergeCell ref="K470:T470"/>
    <mergeCell ref="K471:M471"/>
    <mergeCell ref="N471:O471"/>
    <mergeCell ref="P471:S471"/>
    <mergeCell ref="K472:M472"/>
    <mergeCell ref="N472:O472"/>
    <mergeCell ref="P472:S472"/>
    <mergeCell ref="K473:M473"/>
    <mergeCell ref="N473:O473"/>
    <mergeCell ref="P473:S473"/>
    <mergeCell ref="K474:L474"/>
    <mergeCell ref="M474:N474"/>
    <mergeCell ref="O474:P474"/>
    <mergeCell ref="Q474:R474"/>
    <mergeCell ref="S474:T474"/>
    <mergeCell ref="K475:L476"/>
    <mergeCell ref="M475:N475"/>
    <mergeCell ref="O475:P475"/>
    <mergeCell ref="Q475:R475"/>
    <mergeCell ref="S475:T475"/>
    <mergeCell ref="M476:N476"/>
    <mergeCell ref="O476:P476"/>
    <mergeCell ref="Q476:R476"/>
    <mergeCell ref="S476:T476"/>
    <mergeCell ref="K477:R477"/>
    <mergeCell ref="S477:T477"/>
    <mergeCell ref="K479:T479"/>
    <mergeCell ref="K480:M480"/>
    <mergeCell ref="N480:O480"/>
    <mergeCell ref="P480:S480"/>
    <mergeCell ref="K481:M481"/>
    <mergeCell ref="N481:O481"/>
    <mergeCell ref="P481:S481"/>
    <mergeCell ref="K482:M482"/>
    <mergeCell ref="N482:O482"/>
    <mergeCell ref="P482:S482"/>
    <mergeCell ref="K483:L483"/>
    <mergeCell ref="M483:N483"/>
    <mergeCell ref="O483:P483"/>
    <mergeCell ref="Q483:R483"/>
    <mergeCell ref="S483:T483"/>
    <mergeCell ref="K484:L485"/>
    <mergeCell ref="M484:N484"/>
    <mergeCell ref="O484:P484"/>
    <mergeCell ref="Q484:R484"/>
    <mergeCell ref="S484:T484"/>
    <mergeCell ref="M485:N485"/>
    <mergeCell ref="O485:P485"/>
    <mergeCell ref="Q485:R485"/>
    <mergeCell ref="S485:T485"/>
    <mergeCell ref="K486:R486"/>
    <mergeCell ref="S486:T486"/>
    <mergeCell ref="K488:L488"/>
    <mergeCell ref="M488:N488"/>
    <mergeCell ref="O488:P488"/>
    <mergeCell ref="Q488:R488"/>
    <mergeCell ref="S488:T488"/>
    <mergeCell ref="K489:L490"/>
    <mergeCell ref="M489:N489"/>
    <mergeCell ref="O489:P489"/>
    <mergeCell ref="Q489:R489"/>
    <mergeCell ref="S489:T489"/>
    <mergeCell ref="M490:N490"/>
    <mergeCell ref="O490:P490"/>
    <mergeCell ref="Q490:R490"/>
    <mergeCell ref="S490:T490"/>
    <mergeCell ref="K491:R491"/>
    <mergeCell ref="S491:T491"/>
    <mergeCell ref="K493:L493"/>
    <mergeCell ref="M493:N493"/>
    <mergeCell ref="O493:P493"/>
    <mergeCell ref="Q493:R493"/>
    <mergeCell ref="S493:T493"/>
    <mergeCell ref="K494:L495"/>
    <mergeCell ref="M494:N494"/>
    <mergeCell ref="O494:P494"/>
    <mergeCell ref="Q494:R494"/>
    <mergeCell ref="S494:T494"/>
    <mergeCell ref="M495:N495"/>
    <mergeCell ref="O495:P495"/>
    <mergeCell ref="Q495:R495"/>
    <mergeCell ref="S495:T495"/>
    <mergeCell ref="K496:R496"/>
    <mergeCell ref="S496:T496"/>
    <mergeCell ref="K498:L498"/>
    <mergeCell ref="M498:N498"/>
    <mergeCell ref="O498:P498"/>
    <mergeCell ref="Q498:R498"/>
    <mergeCell ref="S498:T498"/>
    <mergeCell ref="K499:L500"/>
    <mergeCell ref="M499:N499"/>
    <mergeCell ref="O499:P499"/>
    <mergeCell ref="Q499:R499"/>
    <mergeCell ref="S499:T499"/>
    <mergeCell ref="M500:N500"/>
    <mergeCell ref="O500:P500"/>
    <mergeCell ref="Q500:R500"/>
    <mergeCell ref="S500:T500"/>
    <mergeCell ref="K501:R501"/>
    <mergeCell ref="S501:T501"/>
    <mergeCell ref="K503:T503"/>
    <mergeCell ref="K504:M504"/>
    <mergeCell ref="N504:O504"/>
    <mergeCell ref="P504:S504"/>
    <mergeCell ref="K505:M505"/>
    <mergeCell ref="N505:O505"/>
    <mergeCell ref="P505:S505"/>
    <mergeCell ref="K506:M506"/>
    <mergeCell ref="N506:O506"/>
    <mergeCell ref="P506:S506"/>
    <mergeCell ref="K507:L507"/>
    <mergeCell ref="M507:N507"/>
    <mergeCell ref="O507:P507"/>
    <mergeCell ref="Q507:R507"/>
    <mergeCell ref="S507:T507"/>
    <mergeCell ref="K508:L509"/>
    <mergeCell ref="M508:N508"/>
    <mergeCell ref="O508:P508"/>
    <mergeCell ref="Q508:R508"/>
    <mergeCell ref="S508:T508"/>
    <mergeCell ref="M509:N509"/>
    <mergeCell ref="O509:P509"/>
    <mergeCell ref="Q509:R509"/>
    <mergeCell ref="S509:T509"/>
    <mergeCell ref="K510:R510"/>
    <mergeCell ref="S510:T510"/>
    <mergeCell ref="K511:L511"/>
    <mergeCell ref="M511:N511"/>
    <mergeCell ref="O511:P511"/>
    <mergeCell ref="Q511:R511"/>
    <mergeCell ref="S511:T511"/>
    <mergeCell ref="K512:L513"/>
    <mergeCell ref="M512:N512"/>
    <mergeCell ref="O512:P512"/>
    <mergeCell ref="Q512:R512"/>
    <mergeCell ref="S512:T512"/>
    <mergeCell ref="M513:N513"/>
    <mergeCell ref="O513:P513"/>
    <mergeCell ref="Q513:R513"/>
    <mergeCell ref="S513:T513"/>
    <mergeCell ref="K514:R514"/>
    <mergeCell ref="S514:T514"/>
    <mergeCell ref="K516:L516"/>
    <mergeCell ref="M516:N516"/>
    <mergeCell ref="O516:P516"/>
    <mergeCell ref="Q516:R516"/>
    <mergeCell ref="S516:T516"/>
    <mergeCell ref="K517:L518"/>
    <mergeCell ref="M517:N517"/>
    <mergeCell ref="O517:P517"/>
    <mergeCell ref="Q517:R517"/>
    <mergeCell ref="S517:T517"/>
    <mergeCell ref="M518:N518"/>
    <mergeCell ref="O518:P518"/>
    <mergeCell ref="Q518:R518"/>
    <mergeCell ref="S518:T518"/>
    <mergeCell ref="K519:R519"/>
    <mergeCell ref="S519:T519"/>
    <mergeCell ref="K521:L521"/>
    <mergeCell ref="M521:N521"/>
    <mergeCell ref="O521:P521"/>
    <mergeCell ref="Q521:R521"/>
    <mergeCell ref="S521:T521"/>
    <mergeCell ref="K522:L523"/>
    <mergeCell ref="M522:N522"/>
    <mergeCell ref="O522:P522"/>
    <mergeCell ref="Q522:R522"/>
    <mergeCell ref="S522:T522"/>
    <mergeCell ref="M523:N523"/>
    <mergeCell ref="O523:P523"/>
    <mergeCell ref="Q523:R523"/>
    <mergeCell ref="S523:T523"/>
    <mergeCell ref="K524:R524"/>
    <mergeCell ref="S524:T524"/>
    <mergeCell ref="K526:L526"/>
    <mergeCell ref="M526:N526"/>
    <mergeCell ref="O526:P526"/>
    <mergeCell ref="Q526:R526"/>
    <mergeCell ref="S526:T526"/>
    <mergeCell ref="K527:L528"/>
    <mergeCell ref="M527:N527"/>
    <mergeCell ref="O527:P527"/>
    <mergeCell ref="Q527:R527"/>
    <mergeCell ref="S527:T527"/>
    <mergeCell ref="M528:N528"/>
    <mergeCell ref="O528:P528"/>
    <mergeCell ref="Q528:R528"/>
    <mergeCell ref="S528:T528"/>
    <mergeCell ref="K529:R529"/>
    <mergeCell ref="S529:T529"/>
    <mergeCell ref="K531:T531"/>
    <mergeCell ref="K532:M532"/>
    <mergeCell ref="N532:O532"/>
    <mergeCell ref="P532:S532"/>
    <mergeCell ref="K533:M533"/>
    <mergeCell ref="N533:O533"/>
    <mergeCell ref="P533:S533"/>
    <mergeCell ref="K534:M534"/>
    <mergeCell ref="N534:O534"/>
    <mergeCell ref="P534:S534"/>
    <mergeCell ref="K535:L535"/>
    <mergeCell ref="M535:N535"/>
    <mergeCell ref="O535:P535"/>
    <mergeCell ref="Q535:R535"/>
    <mergeCell ref="S535:T535"/>
    <mergeCell ref="K536:L537"/>
    <mergeCell ref="M536:N536"/>
    <mergeCell ref="O536:P536"/>
    <mergeCell ref="Q536:R536"/>
    <mergeCell ref="S536:T536"/>
    <mergeCell ref="M537:N537"/>
    <mergeCell ref="O537:P537"/>
    <mergeCell ref="Q537:R537"/>
    <mergeCell ref="S537:T537"/>
    <mergeCell ref="K538:R538"/>
    <mergeCell ref="S538:T538"/>
    <mergeCell ref="K540:L540"/>
    <mergeCell ref="M540:N540"/>
    <mergeCell ref="O540:P540"/>
    <mergeCell ref="Q540:R540"/>
    <mergeCell ref="S540:T540"/>
    <mergeCell ref="K541:L542"/>
    <mergeCell ref="M541:N541"/>
    <mergeCell ref="O541:P541"/>
    <mergeCell ref="Q541:R541"/>
    <mergeCell ref="S541:T541"/>
    <mergeCell ref="M542:N542"/>
    <mergeCell ref="O542:P542"/>
    <mergeCell ref="Q542:R542"/>
    <mergeCell ref="S542:T542"/>
    <mergeCell ref="K543:R543"/>
    <mergeCell ref="S543:T543"/>
    <mergeCell ref="K545:L545"/>
    <mergeCell ref="M545:N545"/>
    <mergeCell ref="O545:P545"/>
    <mergeCell ref="Q545:R545"/>
    <mergeCell ref="S545:T545"/>
    <mergeCell ref="K546:L547"/>
    <mergeCell ref="M546:N546"/>
    <mergeCell ref="O546:P546"/>
    <mergeCell ref="Q546:R546"/>
    <mergeCell ref="S546:T546"/>
    <mergeCell ref="M547:N547"/>
    <mergeCell ref="O547:P547"/>
    <mergeCell ref="Q547:R547"/>
    <mergeCell ref="S547:T547"/>
    <mergeCell ref="K548:R548"/>
    <mergeCell ref="S548:T548"/>
    <mergeCell ref="K550:L550"/>
    <mergeCell ref="M550:N550"/>
    <mergeCell ref="O550:P550"/>
    <mergeCell ref="Q550:R550"/>
    <mergeCell ref="S550:T550"/>
    <mergeCell ref="K551:L552"/>
    <mergeCell ref="M551:N551"/>
    <mergeCell ref="O551:P551"/>
    <mergeCell ref="Q551:R551"/>
    <mergeCell ref="S551:T551"/>
    <mergeCell ref="M552:N552"/>
    <mergeCell ref="O552:P552"/>
    <mergeCell ref="Q552:R552"/>
    <mergeCell ref="S552:T552"/>
    <mergeCell ref="K553:R553"/>
    <mergeCell ref="S553:T553"/>
    <mergeCell ref="K555:L555"/>
    <mergeCell ref="M555:N555"/>
    <mergeCell ref="O555:P555"/>
    <mergeCell ref="Q555:R555"/>
    <mergeCell ref="S555:T555"/>
    <mergeCell ref="K556:L557"/>
    <mergeCell ref="M556:N556"/>
    <mergeCell ref="O556:P556"/>
    <mergeCell ref="Q556:R556"/>
    <mergeCell ref="S556:T556"/>
    <mergeCell ref="M557:N557"/>
    <mergeCell ref="O557:P557"/>
    <mergeCell ref="Q557:R557"/>
    <mergeCell ref="S557:T557"/>
    <mergeCell ref="K558:R558"/>
    <mergeCell ref="S558:T558"/>
    <mergeCell ref="K561:T561"/>
    <mergeCell ref="K562:M562"/>
    <mergeCell ref="N562:O562"/>
    <mergeCell ref="P562:S562"/>
    <mergeCell ref="K563:M563"/>
    <mergeCell ref="N563:O563"/>
    <mergeCell ref="P563:S563"/>
    <mergeCell ref="K564:M564"/>
    <mergeCell ref="N564:O564"/>
    <mergeCell ref="P564:S564"/>
    <mergeCell ref="K565:L565"/>
    <mergeCell ref="M565:N565"/>
    <mergeCell ref="O565:P565"/>
    <mergeCell ref="Q565:R565"/>
    <mergeCell ref="S565:T565"/>
    <mergeCell ref="K566:L567"/>
    <mergeCell ref="M566:N566"/>
    <mergeCell ref="O566:P566"/>
    <mergeCell ref="Q566:R566"/>
    <mergeCell ref="S566:T566"/>
    <mergeCell ref="M567:N567"/>
    <mergeCell ref="O567:P567"/>
    <mergeCell ref="Q567:R567"/>
    <mergeCell ref="S567:T567"/>
    <mergeCell ref="K568:R568"/>
    <mergeCell ref="S568:T568"/>
    <mergeCell ref="K570:L570"/>
    <mergeCell ref="M570:N570"/>
    <mergeCell ref="O570:P570"/>
    <mergeCell ref="Q570:R570"/>
    <mergeCell ref="S570:T570"/>
    <mergeCell ref="K571:L572"/>
    <mergeCell ref="M571:N571"/>
    <mergeCell ref="O571:P571"/>
    <mergeCell ref="Q571:R571"/>
    <mergeCell ref="S571:T571"/>
    <mergeCell ref="M572:N572"/>
    <mergeCell ref="O572:P572"/>
    <mergeCell ref="Q572:R572"/>
    <mergeCell ref="S572:T572"/>
    <mergeCell ref="K573:R573"/>
    <mergeCell ref="S573:T573"/>
    <mergeCell ref="K575:L575"/>
    <mergeCell ref="M575:N575"/>
    <mergeCell ref="O575:P575"/>
    <mergeCell ref="Q575:R575"/>
    <mergeCell ref="S575:T575"/>
    <mergeCell ref="K576:L577"/>
    <mergeCell ref="M576:N576"/>
    <mergeCell ref="O576:P576"/>
    <mergeCell ref="Q576:R576"/>
    <mergeCell ref="S576:T576"/>
    <mergeCell ref="M577:N577"/>
    <mergeCell ref="O577:P577"/>
    <mergeCell ref="Q577:R577"/>
    <mergeCell ref="S577:T577"/>
    <mergeCell ref="K578:R578"/>
    <mergeCell ref="S578:T578"/>
    <mergeCell ref="K580:L580"/>
    <mergeCell ref="M580:N580"/>
    <mergeCell ref="O580:P580"/>
    <mergeCell ref="Q580:R580"/>
    <mergeCell ref="S580:T580"/>
    <mergeCell ref="K581:L582"/>
    <mergeCell ref="M581:N581"/>
    <mergeCell ref="O581:P581"/>
    <mergeCell ref="Q581:R581"/>
    <mergeCell ref="S581:T581"/>
    <mergeCell ref="M582:N582"/>
    <mergeCell ref="O582:P582"/>
    <mergeCell ref="Q582:R582"/>
    <mergeCell ref="S582:T582"/>
    <mergeCell ref="K583:R583"/>
    <mergeCell ref="S583:T583"/>
    <mergeCell ref="K585:T585"/>
    <mergeCell ref="K586:M586"/>
    <mergeCell ref="N586:O586"/>
    <mergeCell ref="P586:S586"/>
    <mergeCell ref="K587:M587"/>
    <mergeCell ref="N587:O587"/>
    <mergeCell ref="P587:S587"/>
    <mergeCell ref="K588:M588"/>
    <mergeCell ref="N588:O588"/>
    <mergeCell ref="P588:S588"/>
    <mergeCell ref="K589:L589"/>
    <mergeCell ref="M589:N589"/>
    <mergeCell ref="O589:P589"/>
    <mergeCell ref="Q589:R589"/>
    <mergeCell ref="S589:T589"/>
    <mergeCell ref="K590:L591"/>
    <mergeCell ref="M590:N590"/>
    <mergeCell ref="O590:P590"/>
    <mergeCell ref="Q590:R590"/>
    <mergeCell ref="S590:T590"/>
    <mergeCell ref="M591:N591"/>
    <mergeCell ref="O591:P591"/>
    <mergeCell ref="Q591:R591"/>
    <mergeCell ref="S591:T591"/>
    <mergeCell ref="K592:R592"/>
    <mergeCell ref="S592:T592"/>
    <mergeCell ref="K594:T594"/>
    <mergeCell ref="K595:M595"/>
    <mergeCell ref="N595:O595"/>
    <mergeCell ref="P595:S595"/>
    <mergeCell ref="K596:M596"/>
    <mergeCell ref="N596:O596"/>
    <mergeCell ref="P596:S596"/>
    <mergeCell ref="K597:M597"/>
    <mergeCell ref="N597:O597"/>
    <mergeCell ref="P597:S597"/>
    <mergeCell ref="K598:L598"/>
    <mergeCell ref="M598:N598"/>
    <mergeCell ref="O598:P598"/>
    <mergeCell ref="Q598:R598"/>
    <mergeCell ref="S598:T598"/>
    <mergeCell ref="K599:L600"/>
    <mergeCell ref="M599:N599"/>
    <mergeCell ref="O599:P599"/>
    <mergeCell ref="Q599:R599"/>
    <mergeCell ref="S599:T599"/>
    <mergeCell ref="M600:N600"/>
    <mergeCell ref="O600:P600"/>
    <mergeCell ref="Q600:R600"/>
    <mergeCell ref="S600:T600"/>
    <mergeCell ref="K601:R601"/>
    <mergeCell ref="S601:T601"/>
    <mergeCell ref="K603:T603"/>
    <mergeCell ref="K604:M604"/>
    <mergeCell ref="N604:O604"/>
    <mergeCell ref="P604:S604"/>
    <mergeCell ref="K605:M605"/>
    <mergeCell ref="N605:O605"/>
    <mergeCell ref="P605:S605"/>
    <mergeCell ref="K606:M606"/>
    <mergeCell ref="N606:O606"/>
    <mergeCell ref="P606:S606"/>
    <mergeCell ref="K607:L607"/>
    <mergeCell ref="M607:N607"/>
    <mergeCell ref="O607:P607"/>
    <mergeCell ref="Q607:R607"/>
    <mergeCell ref="S607:T607"/>
    <mergeCell ref="K608:L609"/>
    <mergeCell ref="M608:N608"/>
    <mergeCell ref="O608:P608"/>
    <mergeCell ref="Q608:R608"/>
    <mergeCell ref="S608:T608"/>
    <mergeCell ref="M609:N609"/>
    <mergeCell ref="O609:P609"/>
    <mergeCell ref="Q609:R609"/>
    <mergeCell ref="S609:T609"/>
    <mergeCell ref="K610:R610"/>
    <mergeCell ref="S610:T610"/>
    <mergeCell ref="K611:T611"/>
    <mergeCell ref="K612:M612"/>
    <mergeCell ref="N612:O612"/>
    <mergeCell ref="P612:S612"/>
    <mergeCell ref="K613:M613"/>
    <mergeCell ref="N613:O613"/>
    <mergeCell ref="P613:S613"/>
    <mergeCell ref="K614:M614"/>
    <mergeCell ref="N614:O614"/>
    <mergeCell ref="P614:S614"/>
    <mergeCell ref="K615:L615"/>
    <mergeCell ref="M615:N615"/>
    <mergeCell ref="O615:P615"/>
    <mergeCell ref="Q615:R615"/>
    <mergeCell ref="S615:T615"/>
    <mergeCell ref="K616:L617"/>
    <mergeCell ref="M616:N616"/>
    <mergeCell ref="O616:P616"/>
    <mergeCell ref="Q616:R616"/>
    <mergeCell ref="S616:T616"/>
    <mergeCell ref="M617:N617"/>
    <mergeCell ref="O617:P617"/>
    <mergeCell ref="Q617:R617"/>
    <mergeCell ref="S617:T617"/>
    <mergeCell ref="K618:R618"/>
    <mergeCell ref="S618:T618"/>
    <mergeCell ref="K620:L620"/>
    <mergeCell ref="M620:N620"/>
    <mergeCell ref="O620:P620"/>
    <mergeCell ref="Q620:R620"/>
    <mergeCell ref="S620:T620"/>
    <mergeCell ref="K621:L622"/>
    <mergeCell ref="M621:N621"/>
    <mergeCell ref="O621:P621"/>
    <mergeCell ref="Q621:R621"/>
    <mergeCell ref="S621:T621"/>
    <mergeCell ref="M622:N622"/>
    <mergeCell ref="O622:P622"/>
    <mergeCell ref="Q622:R622"/>
    <mergeCell ref="S622:T622"/>
    <mergeCell ref="K623:R623"/>
    <mergeCell ref="S623:T623"/>
    <mergeCell ref="K625:L625"/>
    <mergeCell ref="M625:N625"/>
    <mergeCell ref="O625:P625"/>
    <mergeCell ref="Q625:R625"/>
    <mergeCell ref="S625:T625"/>
    <mergeCell ref="K626:L627"/>
    <mergeCell ref="M626:N626"/>
    <mergeCell ref="O626:P626"/>
    <mergeCell ref="Q626:R626"/>
    <mergeCell ref="S626:T626"/>
    <mergeCell ref="M627:N627"/>
    <mergeCell ref="O627:P627"/>
    <mergeCell ref="Q627:R627"/>
    <mergeCell ref="S627:T627"/>
    <mergeCell ref="K628:R628"/>
    <mergeCell ref="S628:T628"/>
    <mergeCell ref="K630:L630"/>
    <mergeCell ref="M630:N630"/>
    <mergeCell ref="O630:P630"/>
    <mergeCell ref="Q630:R630"/>
    <mergeCell ref="S630:T630"/>
    <mergeCell ref="K631:L632"/>
    <mergeCell ref="M631:N631"/>
    <mergeCell ref="O631:P631"/>
    <mergeCell ref="Q631:R631"/>
    <mergeCell ref="S631:T631"/>
    <mergeCell ref="M632:N632"/>
    <mergeCell ref="O632:P632"/>
    <mergeCell ref="Q632:R632"/>
    <mergeCell ref="S632:T632"/>
    <mergeCell ref="K633:R633"/>
    <mergeCell ref="S633:T633"/>
    <mergeCell ref="K635:L635"/>
    <mergeCell ref="M635:N635"/>
    <mergeCell ref="O635:P635"/>
    <mergeCell ref="Q635:R635"/>
    <mergeCell ref="S635:T635"/>
    <mergeCell ref="K636:L637"/>
    <mergeCell ref="M636:N636"/>
    <mergeCell ref="O636:P636"/>
    <mergeCell ref="Q636:R636"/>
    <mergeCell ref="S636:T636"/>
    <mergeCell ref="M637:N637"/>
    <mergeCell ref="O637:P637"/>
    <mergeCell ref="Q637:R637"/>
    <mergeCell ref="S637:T637"/>
    <mergeCell ref="K638:R638"/>
    <mergeCell ref="S638:T638"/>
    <mergeCell ref="K640:T640"/>
    <mergeCell ref="K641:M641"/>
    <mergeCell ref="N641:O641"/>
    <mergeCell ref="P641:S641"/>
    <mergeCell ref="K642:M642"/>
    <mergeCell ref="N642:O642"/>
    <mergeCell ref="P642:S642"/>
    <mergeCell ref="K643:M643"/>
    <mergeCell ref="N643:O643"/>
    <mergeCell ref="P643:S643"/>
    <mergeCell ref="K644:L644"/>
    <mergeCell ref="M644:N644"/>
    <mergeCell ref="O644:P644"/>
    <mergeCell ref="Q644:R644"/>
    <mergeCell ref="S644:T644"/>
    <mergeCell ref="K645:L646"/>
    <mergeCell ref="M645:N645"/>
    <mergeCell ref="O645:P645"/>
    <mergeCell ref="Q645:R645"/>
    <mergeCell ref="S645:T645"/>
    <mergeCell ref="M646:N646"/>
    <mergeCell ref="O646:P646"/>
    <mergeCell ref="Q646:R646"/>
    <mergeCell ref="S646:T646"/>
    <mergeCell ref="K647:R647"/>
    <mergeCell ref="S647:T647"/>
    <mergeCell ref="K649:T649"/>
    <mergeCell ref="K650:M650"/>
    <mergeCell ref="N650:O650"/>
    <mergeCell ref="P650:S650"/>
    <mergeCell ref="K651:M651"/>
    <mergeCell ref="N651:O651"/>
    <mergeCell ref="P651:S651"/>
    <mergeCell ref="K652:M652"/>
    <mergeCell ref="N652:O652"/>
    <mergeCell ref="P652:S652"/>
    <mergeCell ref="K653:L653"/>
    <mergeCell ref="M653:N653"/>
    <mergeCell ref="O653:P653"/>
    <mergeCell ref="Q653:R653"/>
    <mergeCell ref="S653:T653"/>
    <mergeCell ref="K654:L655"/>
    <mergeCell ref="M654:N654"/>
    <mergeCell ref="O654:P654"/>
    <mergeCell ref="Q654:R654"/>
    <mergeCell ref="S654:T654"/>
    <mergeCell ref="M655:N655"/>
    <mergeCell ref="O655:P655"/>
    <mergeCell ref="Q655:R655"/>
    <mergeCell ref="S655:T655"/>
    <mergeCell ref="K656:R656"/>
    <mergeCell ref="S656:T656"/>
    <mergeCell ref="K658:L658"/>
    <mergeCell ref="M658:N658"/>
    <mergeCell ref="O658:P658"/>
    <mergeCell ref="Q658:R658"/>
    <mergeCell ref="S658:T658"/>
    <mergeCell ref="K659:L660"/>
    <mergeCell ref="M659:N659"/>
    <mergeCell ref="O659:P659"/>
    <mergeCell ref="Q659:R659"/>
    <mergeCell ref="S659:T659"/>
    <mergeCell ref="M660:N660"/>
    <mergeCell ref="O660:P660"/>
    <mergeCell ref="Q660:R660"/>
    <mergeCell ref="S660:T660"/>
    <mergeCell ref="K661:R661"/>
    <mergeCell ref="S661:T661"/>
    <mergeCell ref="K663:L663"/>
    <mergeCell ref="M663:N663"/>
    <mergeCell ref="O663:P663"/>
    <mergeCell ref="Q663:R663"/>
    <mergeCell ref="S663:T663"/>
    <mergeCell ref="K664:L665"/>
    <mergeCell ref="M664:N664"/>
    <mergeCell ref="O664:P664"/>
    <mergeCell ref="Q664:R664"/>
    <mergeCell ref="S664:T664"/>
    <mergeCell ref="M665:N665"/>
    <mergeCell ref="O665:P665"/>
    <mergeCell ref="Q665:R665"/>
    <mergeCell ref="S665:T665"/>
    <mergeCell ref="K666:R666"/>
    <mergeCell ref="S666:T666"/>
    <mergeCell ref="K668:L668"/>
    <mergeCell ref="M668:N668"/>
    <mergeCell ref="O668:P668"/>
    <mergeCell ref="Q668:R668"/>
    <mergeCell ref="S668:T668"/>
    <mergeCell ref="K669:L670"/>
    <mergeCell ref="M669:N669"/>
    <mergeCell ref="O669:P669"/>
    <mergeCell ref="Q669:R669"/>
    <mergeCell ref="S669:T669"/>
    <mergeCell ref="M670:N670"/>
    <mergeCell ref="O670:P670"/>
    <mergeCell ref="Q670:R670"/>
    <mergeCell ref="S670:T670"/>
    <mergeCell ref="K671:R671"/>
    <mergeCell ref="S671:T671"/>
    <mergeCell ref="K673:L673"/>
    <mergeCell ref="M673:N673"/>
    <mergeCell ref="O673:P673"/>
    <mergeCell ref="Q673:R673"/>
    <mergeCell ref="S673:T673"/>
    <mergeCell ref="K674:L675"/>
    <mergeCell ref="M674:N674"/>
    <mergeCell ref="O674:P674"/>
    <mergeCell ref="Q674:R674"/>
    <mergeCell ref="S674:T674"/>
    <mergeCell ref="M675:N675"/>
    <mergeCell ref="O675:P675"/>
    <mergeCell ref="Q675:R675"/>
    <mergeCell ref="S675:T675"/>
    <mergeCell ref="K676:R676"/>
    <mergeCell ref="S676:T676"/>
    <mergeCell ref="K678:T678"/>
    <mergeCell ref="K679:M679"/>
    <mergeCell ref="N679:O679"/>
    <mergeCell ref="P679:S679"/>
    <mergeCell ref="K680:M680"/>
    <mergeCell ref="N680:O680"/>
    <mergeCell ref="P680:S680"/>
    <mergeCell ref="K681:M681"/>
    <mergeCell ref="N681:O681"/>
    <mergeCell ref="P681:S681"/>
    <mergeCell ref="K682:L682"/>
    <mergeCell ref="M682:N682"/>
    <mergeCell ref="O682:P682"/>
    <mergeCell ref="Q682:R682"/>
    <mergeCell ref="S682:T682"/>
    <mergeCell ref="K683:L684"/>
    <mergeCell ref="M683:N683"/>
    <mergeCell ref="O683:P683"/>
    <mergeCell ref="Q683:R683"/>
    <mergeCell ref="S683:T683"/>
    <mergeCell ref="M684:N684"/>
    <mergeCell ref="O684:P684"/>
    <mergeCell ref="Q684:R684"/>
    <mergeCell ref="S684:T684"/>
    <mergeCell ref="K685:R685"/>
    <mergeCell ref="S685:T685"/>
    <mergeCell ref="K687:T687"/>
    <mergeCell ref="K688:M688"/>
    <mergeCell ref="N688:O688"/>
    <mergeCell ref="P688:S688"/>
    <mergeCell ref="K689:M689"/>
    <mergeCell ref="N689:O689"/>
    <mergeCell ref="P689:S689"/>
    <mergeCell ref="K690:M690"/>
    <mergeCell ref="N690:O690"/>
    <mergeCell ref="P690:S690"/>
    <mergeCell ref="K691:L691"/>
    <mergeCell ref="M691:N691"/>
    <mergeCell ref="O691:P691"/>
    <mergeCell ref="Q691:R691"/>
    <mergeCell ref="S691:T691"/>
    <mergeCell ref="K692:L693"/>
    <mergeCell ref="M692:N692"/>
    <mergeCell ref="O692:P692"/>
    <mergeCell ref="Q692:R692"/>
    <mergeCell ref="S692:T692"/>
    <mergeCell ref="M693:N693"/>
    <mergeCell ref="O693:P693"/>
    <mergeCell ref="Q693:R693"/>
    <mergeCell ref="S693:T693"/>
    <mergeCell ref="K694:R694"/>
    <mergeCell ref="S694:T694"/>
    <mergeCell ref="K696:T696"/>
    <mergeCell ref="K697:M697"/>
    <mergeCell ref="N697:O697"/>
    <mergeCell ref="P697:S697"/>
    <mergeCell ref="K698:M698"/>
    <mergeCell ref="N698:O698"/>
    <mergeCell ref="P698:S698"/>
    <mergeCell ref="K699:M699"/>
    <mergeCell ref="N699:O699"/>
    <mergeCell ref="P699:S699"/>
    <mergeCell ref="K700:L700"/>
    <mergeCell ref="M700:N700"/>
    <mergeCell ref="O700:P700"/>
    <mergeCell ref="Q700:R700"/>
    <mergeCell ref="S700:T700"/>
    <mergeCell ref="K701:L702"/>
    <mergeCell ref="M701:N701"/>
    <mergeCell ref="O701:P701"/>
    <mergeCell ref="Q701:R701"/>
    <mergeCell ref="S701:T701"/>
    <mergeCell ref="M702:N702"/>
    <mergeCell ref="O702:P702"/>
    <mergeCell ref="Q702:R702"/>
    <mergeCell ref="S702:T702"/>
    <mergeCell ref="K703:R703"/>
    <mergeCell ref="S703:T703"/>
    <mergeCell ref="K705:L705"/>
    <mergeCell ref="M705:N705"/>
    <mergeCell ref="O705:P705"/>
    <mergeCell ref="Q705:R705"/>
    <mergeCell ref="S705:T705"/>
    <mergeCell ref="K706:L707"/>
    <mergeCell ref="M706:N706"/>
    <mergeCell ref="O706:P706"/>
    <mergeCell ref="Q706:R706"/>
    <mergeCell ref="S706:T706"/>
    <mergeCell ref="M707:N707"/>
    <mergeCell ref="O707:P707"/>
    <mergeCell ref="Q707:R707"/>
    <mergeCell ref="S707:T707"/>
    <mergeCell ref="K708:R708"/>
    <mergeCell ref="S708:T708"/>
    <mergeCell ref="K710:L710"/>
    <mergeCell ref="M710:N710"/>
    <mergeCell ref="O710:P710"/>
    <mergeCell ref="Q710:R710"/>
    <mergeCell ref="S710:T710"/>
    <mergeCell ref="K711:L712"/>
    <mergeCell ref="M711:N711"/>
    <mergeCell ref="O711:P711"/>
    <mergeCell ref="Q711:R711"/>
    <mergeCell ref="S711:T711"/>
    <mergeCell ref="M712:N712"/>
    <mergeCell ref="O712:P712"/>
    <mergeCell ref="Q712:R712"/>
    <mergeCell ref="S712:T712"/>
    <mergeCell ref="K713:R713"/>
    <mergeCell ref="S713:T713"/>
    <mergeCell ref="K715:L715"/>
    <mergeCell ref="M715:N715"/>
    <mergeCell ref="O715:P715"/>
    <mergeCell ref="Q715:R715"/>
    <mergeCell ref="S715:T715"/>
    <mergeCell ref="K716:L717"/>
    <mergeCell ref="M716:N716"/>
    <mergeCell ref="O716:P716"/>
    <mergeCell ref="Q716:R716"/>
    <mergeCell ref="S716:T716"/>
    <mergeCell ref="M717:N717"/>
    <mergeCell ref="O717:P717"/>
    <mergeCell ref="Q717:R717"/>
    <mergeCell ref="S717:T717"/>
    <mergeCell ref="K718:R718"/>
    <mergeCell ref="S718:T718"/>
    <mergeCell ref="K720:L720"/>
    <mergeCell ref="M720:N720"/>
    <mergeCell ref="O720:P720"/>
    <mergeCell ref="Q720:R720"/>
    <mergeCell ref="S720:T720"/>
    <mergeCell ref="K721:L722"/>
    <mergeCell ref="M721:N721"/>
    <mergeCell ref="O721:P721"/>
    <mergeCell ref="Q721:R721"/>
    <mergeCell ref="S721:T721"/>
    <mergeCell ref="M722:N722"/>
    <mergeCell ref="O722:P722"/>
    <mergeCell ref="Q722:R722"/>
    <mergeCell ref="S722:T722"/>
    <mergeCell ref="K723:R723"/>
    <mergeCell ref="S723:T723"/>
    <mergeCell ref="K726:T726"/>
    <mergeCell ref="K727:M727"/>
    <mergeCell ref="N727:O727"/>
    <mergeCell ref="P727:S727"/>
    <mergeCell ref="K728:M728"/>
    <mergeCell ref="N728:O728"/>
    <mergeCell ref="P728:S728"/>
    <mergeCell ref="K729:M729"/>
    <mergeCell ref="N729:O729"/>
    <mergeCell ref="P729:S729"/>
    <mergeCell ref="K730:L730"/>
    <mergeCell ref="M730:N730"/>
    <mergeCell ref="O730:P730"/>
    <mergeCell ref="Q730:R730"/>
    <mergeCell ref="S730:T730"/>
    <mergeCell ref="K731:L732"/>
    <mergeCell ref="M731:N731"/>
    <mergeCell ref="O731:P731"/>
    <mergeCell ref="Q731:R731"/>
    <mergeCell ref="S731:T731"/>
    <mergeCell ref="M732:N732"/>
    <mergeCell ref="O732:P732"/>
    <mergeCell ref="Q732:R732"/>
    <mergeCell ref="S732:T732"/>
    <mergeCell ref="K733:R733"/>
    <mergeCell ref="S733:T73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3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207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387" t="s">
        <v>552</v>
      </c>
      <c r="B18" s="387"/>
      <c r="C18" s="387"/>
      <c r="D18" s="387"/>
      <c r="E18" s="387"/>
      <c r="F18" s="387"/>
      <c r="G18" s="387"/>
      <c r="H18" s="387"/>
      <c r="I18" s="387"/>
      <c r="J18" s="387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86.0740640168129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396.462355471381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0.02</v>
      </c>
      <c r="I125" s="298" t="n">
        <f aca="false">I127*H125</f>
        <v>104.332198808258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0.8875</v>
      </c>
      <c r="I127" s="298" t="n">
        <f aca="false">(I115+I118+I119)/H127</f>
        <v>5216.60994041291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1172.81456778957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1172.81456778957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5216.61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5216.61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62599.32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42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209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75.507</v>
      </c>
      <c r="J37" s="274"/>
      <c r="K37" s="288" t="n">
        <v>3.3</v>
      </c>
      <c r="L37" s="288"/>
      <c r="M37" s="360" t="n">
        <v>2</v>
      </c>
      <c r="N37" s="360"/>
      <c r="O37" s="360" t="n">
        <v>26</v>
      </c>
      <c r="P37" s="360"/>
      <c r="Q37" s="295" t="n">
        <f aca="false">I20*0.06</f>
        <v>96.093</v>
      </c>
      <c r="R37" s="295"/>
      <c r="S37" s="295" t="n">
        <f aca="false">(O37*M37*K37)-Q37</f>
        <v>75.507</v>
      </c>
      <c r="T37" s="29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583.547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4119.30237262333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288.351166083633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308.535747709488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88.6804823086855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408.467676088491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161.237240561246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5374.57468537488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1255.27231275154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583.547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4119.30237262333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1255.27231275154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5374.57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5374.57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64494.84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41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210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327" t="s">
        <v>690</v>
      </c>
      <c r="R36" s="327"/>
      <c r="S36" s="327" t="s">
        <v>691</v>
      </c>
      <c r="T36" s="327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87.0549650312496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400.980444992422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158.281754602272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5276.0584867424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1232.26311411906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1232.26311411906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5276.06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5276.06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63312.72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43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211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358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358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87.0549650312496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400.980444992422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158.281754602272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5276.0584867424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1232.26311411906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1232.26311411906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5276.06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5276.06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63312.72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34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388" t="s">
        <v>351</v>
      </c>
      <c r="C122" s="388"/>
      <c r="D122" s="388"/>
      <c r="E122" s="388"/>
      <c r="F122" s="388"/>
      <c r="G122" s="388"/>
      <c r="H122" s="276" t="n">
        <v>0.0165</v>
      </c>
      <c r="I122" s="298" t="n">
        <f aca="false">I127*H122</f>
        <v>86.0740640168129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388" t="s">
        <v>352</v>
      </c>
      <c r="C123" s="388"/>
      <c r="D123" s="388"/>
      <c r="E123" s="388"/>
      <c r="F123" s="388"/>
      <c r="G123" s="388"/>
      <c r="H123" s="276" t="n">
        <v>0.076</v>
      </c>
      <c r="I123" s="298" t="n">
        <f aca="false">I127*H123</f>
        <v>396.462355471381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389" t="s">
        <v>655</v>
      </c>
      <c r="C124" s="389"/>
      <c r="D124" s="389"/>
      <c r="E124" s="389"/>
      <c r="F124" s="389"/>
      <c r="G124" s="389"/>
      <c r="H124" s="389"/>
      <c r="I124" s="389"/>
      <c r="J124" s="389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388" t="s">
        <v>353</v>
      </c>
      <c r="C125" s="388"/>
      <c r="D125" s="388"/>
      <c r="E125" s="388"/>
      <c r="F125" s="388"/>
      <c r="G125" s="388"/>
      <c r="H125" s="276" t="n">
        <v>0.02</v>
      </c>
      <c r="I125" s="298" t="n">
        <f aca="false">I127*H125</f>
        <v>104.332198808258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389" t="s">
        <v>657</v>
      </c>
      <c r="C126" s="389"/>
      <c r="D126" s="389"/>
      <c r="E126" s="389"/>
      <c r="F126" s="389"/>
      <c r="G126" s="389"/>
      <c r="H126" s="389"/>
      <c r="I126" s="389"/>
      <c r="J126" s="389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0.8875</v>
      </c>
      <c r="I127" s="298" t="n">
        <f aca="false">(I115+I118+I119)/H127</f>
        <v>5216.60994041291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1172.81456778957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1172.81456778957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5216.61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5216.61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62599.32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3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29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  <c r="AC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86.0740640168129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396.462355471381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0.02</v>
      </c>
      <c r="I125" s="298" t="n">
        <f aca="false">I127*H125</f>
        <v>104.332198808258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0.8875</v>
      </c>
      <c r="I127" s="298" t="n">
        <f aca="false">(I115+I118+I119)/H127</f>
        <v>5216.60994041291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1172.81456778957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1172.81456778957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5216.61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5216.61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62599.32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48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2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285"/>
      <c r="V35" s="285"/>
      <c r="W35" s="285"/>
      <c r="X35" s="285"/>
      <c r="Y35" s="285"/>
      <c r="Z35" s="285"/>
      <c r="AA35" s="285"/>
      <c r="AB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59.907</v>
      </c>
      <c r="J37" s="274"/>
      <c r="K37" s="288" t="n">
        <v>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59.907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567.947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4103.70237262333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287.259166083633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307.367307709488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88.3446449753521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406.920788977379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160.626627227913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5354.2209075971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1250.51853497377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567.947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4103.70237262333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1250.51853497377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5354.22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2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10708.44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128501.28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1001"/>
  <sheetViews>
    <sheetView showFormulas="false" showGridLines="true" showRowColHeaders="true" showZeros="true" rightToLeft="false" tabSelected="false" showOutlineSymbols="true" defaultGridColor="true" view="normal" topLeftCell="A49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2" min="21" style="1" width="8.25"/>
    <col collapsed="false" customWidth="true" hidden="false" outlineLevel="0" max="26" min="23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213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V12" s="43" t="n">
        <v>1400</v>
      </c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 t="n">
        <v>80</v>
      </c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V14" s="43" t="n">
        <v>18</v>
      </c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 t="n">
        <f aca="false">V13*V14</f>
        <v>1440</v>
      </c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59.907</v>
      </c>
      <c r="J37" s="274"/>
      <c r="K37" s="288" t="n">
        <v>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59.907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567.947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4103.70237262333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</row>
    <row r="118" customFormat="false" ht="15" hidden="false" customHeight="true" outlineLevel="0" collapsed="false">
      <c r="A118" s="295" t="s">
        <v>556</v>
      </c>
      <c r="B118" s="388" t="s">
        <v>650</v>
      </c>
      <c r="C118" s="388"/>
      <c r="D118" s="388"/>
      <c r="E118" s="388"/>
      <c r="F118" s="388"/>
      <c r="G118" s="388"/>
      <c r="H118" s="276" t="n">
        <v>0.07</v>
      </c>
      <c r="I118" s="298" t="n">
        <f aca="false">I115*H118</f>
        <v>287.259166083633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</row>
    <row r="119" customFormat="false" ht="15" hidden="false" customHeight="true" outlineLevel="0" collapsed="false">
      <c r="A119" s="295" t="s">
        <v>558</v>
      </c>
      <c r="B119" s="388" t="s">
        <v>651</v>
      </c>
      <c r="C119" s="388"/>
      <c r="D119" s="388"/>
      <c r="E119" s="388"/>
      <c r="F119" s="388"/>
      <c r="G119" s="388"/>
      <c r="H119" s="276" t="n">
        <v>0.07</v>
      </c>
      <c r="I119" s="298" t="n">
        <f aca="false">(I115+I118)*H119</f>
        <v>307.367307709488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</row>
    <row r="120" customFormat="false" ht="15" hidden="false" customHeight="true" outlineLevel="0" collapsed="false">
      <c r="A120" s="295" t="s">
        <v>560</v>
      </c>
      <c r="B120" s="388" t="s">
        <v>358</v>
      </c>
      <c r="C120" s="388"/>
      <c r="D120" s="388"/>
      <c r="E120" s="388"/>
      <c r="F120" s="388"/>
      <c r="G120" s="388"/>
      <c r="H120" s="388"/>
      <c r="I120" s="388"/>
      <c r="J120" s="388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</row>
    <row r="121" customFormat="false" ht="15" hidden="false" customHeight="true" outlineLevel="0" collapsed="false">
      <c r="A121" s="295" t="s">
        <v>652</v>
      </c>
      <c r="B121" s="389" t="s">
        <v>653</v>
      </c>
      <c r="C121" s="389"/>
      <c r="D121" s="389"/>
      <c r="E121" s="389"/>
      <c r="F121" s="389"/>
      <c r="G121" s="389"/>
      <c r="H121" s="389"/>
      <c r="I121" s="389"/>
      <c r="J121" s="389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</row>
    <row r="122" customFormat="false" ht="15" hidden="false" customHeight="true" outlineLevel="0" collapsed="false">
      <c r="A122" s="260"/>
      <c r="B122" s="388" t="s">
        <v>351</v>
      </c>
      <c r="C122" s="388"/>
      <c r="D122" s="388"/>
      <c r="E122" s="388"/>
      <c r="F122" s="388"/>
      <c r="G122" s="388"/>
      <c r="H122" s="276" t="n">
        <v>0.0165</v>
      </c>
      <c r="I122" s="298" t="n">
        <f aca="false">I127*H122</f>
        <v>89.3630270499959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</row>
    <row r="123" customFormat="false" ht="15" hidden="false" customHeight="true" outlineLevel="0" collapsed="false">
      <c r="A123" s="260"/>
      <c r="B123" s="388" t="s">
        <v>352</v>
      </c>
      <c r="C123" s="388"/>
      <c r="D123" s="388"/>
      <c r="E123" s="388"/>
      <c r="F123" s="388"/>
      <c r="G123" s="388"/>
      <c r="H123" s="276" t="n">
        <v>0.076</v>
      </c>
      <c r="I123" s="298" t="n">
        <f aca="false">I127*H123</f>
        <v>411.611518533315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</row>
    <row r="124" customFormat="false" ht="15" hidden="false" customHeight="true" outlineLevel="0" collapsed="false">
      <c r="A124" s="295" t="s">
        <v>654</v>
      </c>
      <c r="B124" s="389" t="s">
        <v>655</v>
      </c>
      <c r="C124" s="389"/>
      <c r="D124" s="389"/>
      <c r="E124" s="389"/>
      <c r="F124" s="389"/>
      <c r="G124" s="389"/>
      <c r="H124" s="389"/>
      <c r="I124" s="389"/>
      <c r="J124" s="389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</row>
    <row r="125" customFormat="false" ht="15" hidden="false" customHeight="true" outlineLevel="0" collapsed="false">
      <c r="A125" s="295"/>
      <c r="B125" s="388" t="s">
        <v>353</v>
      </c>
      <c r="C125" s="388"/>
      <c r="D125" s="388"/>
      <c r="E125" s="388"/>
      <c r="F125" s="388"/>
      <c r="G125" s="388"/>
      <c r="H125" s="276" t="n">
        <v>0.04</v>
      </c>
      <c r="I125" s="298" t="n">
        <f aca="false">I127*H125</f>
        <v>216.637641333323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</row>
    <row r="126" customFormat="false" ht="15" hidden="false" customHeight="true" outlineLevel="0" collapsed="false">
      <c r="A126" s="295" t="s">
        <v>656</v>
      </c>
      <c r="B126" s="389" t="s">
        <v>657</v>
      </c>
      <c r="C126" s="389"/>
      <c r="D126" s="389"/>
      <c r="E126" s="389"/>
      <c r="F126" s="389"/>
      <c r="G126" s="389"/>
      <c r="H126" s="389"/>
      <c r="I126" s="389"/>
      <c r="J126" s="389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0.8675</v>
      </c>
      <c r="I127" s="298" t="n">
        <f aca="false">(I115+I118+I119)/H127</f>
        <v>5415.94103333309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1312.23866070976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567.947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4103.70237262333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1312.23866070976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5415.94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5415.94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64991.28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34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214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28.707</v>
      </c>
      <c r="J37" s="274"/>
      <c r="K37" s="288" t="n">
        <v>2.4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28.707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536.747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4072.50237262333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285.075166083633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305.030427709488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87.6729703086854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403.827014755157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159.405400561246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5313.51335204154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1241.01097941821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536.747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4072.50237262333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1241.01097941821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5313.51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5313.51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63762.12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52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215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85"/>
      <c r="V30" s="285"/>
      <c r="W30" s="285"/>
      <c r="X30" s="285"/>
      <c r="Y30" s="285"/>
      <c r="Z30" s="285"/>
      <c r="AA30" s="285"/>
      <c r="AB30" s="285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85.907</v>
      </c>
      <c r="J37" s="274"/>
      <c r="K37" s="288" t="n">
        <v>3.5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85.907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593.947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4129.70237262333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289.079166083633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309.314707709488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88.904373864241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409.498934162565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161.644316116802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5388.14387056006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1258.44149793673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593.947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4129.70237262333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1258.44149793673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5388.14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5388.14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64657.68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Q1011"/>
  <sheetViews>
    <sheetView showFormulas="false" showGridLines="true" showRowColHeaders="true" showZeros="true" rightToLeft="false" tabSelected="false" showOutlineSymbols="true" defaultGridColor="true" view="normal" topLeftCell="A34" colorId="64" zoomScale="85" zoomScaleNormal="85" zoomScalePageLayoutView="100" workbookViewId="0">
      <selection pane="topLeft" activeCell="Q12" activeCellId="0" sqref="Q12"/>
    </sheetView>
  </sheetViews>
  <sheetFormatPr defaultColWidth="8.6171875" defaultRowHeight="15" customHeight="true" zeroHeight="false" outlineLevelRow="0" outlineLevelCol="0"/>
  <cols>
    <col collapsed="false" customWidth="true" hidden="false" outlineLevel="0" max="22" min="1" style="1" width="4.25"/>
    <col collapsed="false" customWidth="true" hidden="false" outlineLevel="0" max="23" min="23" style="1" width="6.75"/>
    <col collapsed="false" customWidth="true" hidden="false" outlineLevel="0" max="29" min="24" style="1" width="4.25"/>
    <col collapsed="false" customWidth="true" hidden="false" outlineLevel="0" max="31" min="30" style="1" width="9.26"/>
    <col collapsed="false" customWidth="true" hidden="false" outlineLevel="0" max="32" min="32" style="1" width="4.25"/>
    <col collapsed="false" customWidth="true" hidden="false" outlineLevel="0" max="46" min="33" style="1" width="8.25"/>
    <col collapsed="false" customWidth="true" hidden="false" outlineLevel="0" max="47" min="47" style="1" width="4.25"/>
    <col collapsed="false" customWidth="true" hidden="false" outlineLevel="0" max="61" min="48" style="1" width="8.25"/>
    <col collapsed="false" customWidth="true" hidden="false" outlineLevel="0" max="62" min="62" style="1" width="4.25"/>
    <col collapsed="false" customWidth="true" hidden="false" outlineLevel="0" max="76" min="63" style="1" width="8.25"/>
    <col collapsed="false" customWidth="true" hidden="false" outlineLevel="0" max="77" min="77" style="1" width="4.25"/>
    <col collapsed="false" customWidth="true" hidden="false" outlineLevel="0" max="91" min="78" style="1" width="8.25"/>
    <col collapsed="false" customWidth="true" hidden="false" outlineLevel="0" max="92" min="92" style="1" width="4.25"/>
    <col collapsed="false" customWidth="true" hidden="false" outlineLevel="0" max="106" min="93" style="1" width="8.25"/>
    <col collapsed="false" customWidth="true" hidden="false" outlineLevel="0" max="107" min="107" style="1" width="4.25"/>
    <col collapsed="false" customWidth="true" hidden="false" outlineLevel="0" max="121" min="108" style="1" width="8.25"/>
    <col collapsed="false" customWidth="true" hidden="false" outlineLevel="0" max="122" min="122" style="1" width="4.25"/>
    <col collapsed="false" customWidth="true" hidden="false" outlineLevel="0" max="136" min="123" style="1" width="8.25"/>
    <col collapsed="false" customWidth="true" hidden="false" outlineLevel="0" max="137" min="137" style="1" width="4.25"/>
    <col collapsed="false" customWidth="true" hidden="false" outlineLevel="0" max="147" min="138" style="1" width="8.25"/>
    <col collapsed="false" customWidth="true" hidden="false" outlineLevel="0" max="1025" min="148" style="1" width="12.63"/>
  </cols>
  <sheetData>
    <row r="1" customFormat="false" ht="15" hidden="false" customHeight="true" outlineLevel="0" collapsed="false">
      <c r="A1" s="2" t="s">
        <v>200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customFormat="false" ht="15.75" hidden="false" customHeight="true" outlineLevel="0" collapsed="false"/>
    <row r="4" customFormat="false" ht="15.75" hidden="false" customHeight="true" outlineLevel="0" collapsed="false">
      <c r="A4" s="2" t="s">
        <v>201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Y5" s="188" t="n">
        <v>1951.6</v>
      </c>
      <c r="AZ5" s="188"/>
      <c r="BA5" s="188"/>
      <c r="BB5" s="188" t="n">
        <v>947.16</v>
      </c>
      <c r="BC5" s="188"/>
      <c r="BD5" s="188"/>
      <c r="BE5" s="188" t="n">
        <v>367.55</v>
      </c>
      <c r="BF5" s="188"/>
      <c r="BG5" s="188"/>
      <c r="BK5" s="188" t="n">
        <v>931.52</v>
      </c>
      <c r="BL5" s="188"/>
      <c r="BM5" s="188"/>
      <c r="BN5" s="188" t="n">
        <v>678</v>
      </c>
      <c r="BO5" s="188"/>
      <c r="BP5" s="188"/>
      <c r="BQ5" s="188" t="n">
        <v>589</v>
      </c>
      <c r="BR5" s="188"/>
      <c r="BS5" s="188"/>
      <c r="BT5" s="188" t="n">
        <v>835</v>
      </c>
      <c r="BU5" s="188"/>
      <c r="BV5" s="188"/>
      <c r="BZ5" s="188" t="n">
        <v>599</v>
      </c>
      <c r="CA5" s="188"/>
      <c r="CB5" s="188"/>
      <c r="CC5" s="188" t="n">
        <v>491</v>
      </c>
      <c r="CD5" s="188"/>
      <c r="CE5" s="188"/>
      <c r="CF5" s="188" t="n">
        <v>563</v>
      </c>
      <c r="CG5" s="188"/>
      <c r="CH5" s="188"/>
      <c r="CI5" s="188" t="n">
        <v>379</v>
      </c>
      <c r="CJ5" s="188"/>
      <c r="CK5" s="188"/>
      <c r="CO5" s="188" t="n">
        <v>1836.65</v>
      </c>
      <c r="CP5" s="188"/>
      <c r="CQ5" s="188"/>
      <c r="CR5" s="188" t="n">
        <v>454</v>
      </c>
      <c r="CS5" s="188"/>
      <c r="CT5" s="188"/>
      <c r="CU5" s="188" t="n">
        <v>587</v>
      </c>
      <c r="CV5" s="188"/>
      <c r="CW5" s="188"/>
      <c r="CX5" s="188" t="n">
        <v>468</v>
      </c>
      <c r="CY5" s="188"/>
      <c r="CZ5" s="188"/>
      <c r="DD5" s="188" t="n">
        <v>315</v>
      </c>
      <c r="DE5" s="188"/>
      <c r="DF5" s="188"/>
      <c r="DG5" s="188" t="n">
        <v>471</v>
      </c>
      <c r="DH5" s="188"/>
      <c r="DI5" s="188"/>
      <c r="DJ5" s="188" t="n">
        <v>707</v>
      </c>
      <c r="DK5" s="188"/>
      <c r="DL5" s="188"/>
      <c r="DM5" s="188" t="n">
        <v>903</v>
      </c>
      <c r="DN5" s="188"/>
      <c r="DO5" s="188"/>
      <c r="DS5" s="188" t="n">
        <v>487</v>
      </c>
      <c r="DT5" s="188"/>
      <c r="DU5" s="188"/>
      <c r="DV5" s="188" t="n">
        <v>1093.54</v>
      </c>
      <c r="DW5" s="188"/>
      <c r="DX5" s="188"/>
      <c r="DY5" s="188" t="n">
        <v>603</v>
      </c>
      <c r="DZ5" s="188"/>
      <c r="EA5" s="188"/>
      <c r="EB5" s="188" t="n">
        <v>748</v>
      </c>
      <c r="EC5" s="188"/>
      <c r="ED5" s="188"/>
      <c r="EH5" s="188" t="n">
        <v>627</v>
      </c>
      <c r="EI5" s="188"/>
      <c r="EJ5" s="188"/>
      <c r="EM5" s="43" t="n">
        <v>191</v>
      </c>
    </row>
    <row r="6" customFormat="false" ht="15" hidden="false" customHeight="true" outlineLevel="0" collapsed="false">
      <c r="AG6" s="52" t="s">
        <v>202</v>
      </c>
      <c r="AH6" s="52"/>
      <c r="AI6" s="52"/>
      <c r="AJ6" s="3" t="s">
        <v>203</v>
      </c>
      <c r="AK6" s="3"/>
      <c r="AL6" s="3"/>
      <c r="AM6" s="52" t="s">
        <v>204</v>
      </c>
      <c r="AN6" s="52"/>
      <c r="AO6" s="52"/>
      <c r="AP6" s="52" t="s">
        <v>135</v>
      </c>
      <c r="AQ6" s="52"/>
      <c r="AR6" s="52"/>
      <c r="AV6" s="3" t="s">
        <v>114</v>
      </c>
      <c r="AW6" s="3"/>
      <c r="AX6" s="3"/>
      <c r="AY6" s="3" t="s">
        <v>52</v>
      </c>
      <c r="AZ6" s="3"/>
      <c r="BA6" s="3"/>
      <c r="BB6" s="52" t="s">
        <v>46</v>
      </c>
      <c r="BC6" s="52"/>
      <c r="BD6" s="52"/>
      <c r="BE6" s="52" t="s">
        <v>205</v>
      </c>
      <c r="BF6" s="52"/>
      <c r="BG6" s="52"/>
      <c r="BK6" s="52" t="s">
        <v>206</v>
      </c>
      <c r="BL6" s="52"/>
      <c r="BM6" s="52"/>
      <c r="BN6" s="52" t="s">
        <v>207</v>
      </c>
      <c r="BO6" s="52"/>
      <c r="BP6" s="52"/>
      <c r="BQ6" s="52" t="s">
        <v>208</v>
      </c>
      <c r="BR6" s="52"/>
      <c r="BS6" s="52"/>
      <c r="BT6" s="52" t="s">
        <v>209</v>
      </c>
      <c r="BU6" s="52"/>
      <c r="BV6" s="52"/>
      <c r="BZ6" s="52" t="s">
        <v>210</v>
      </c>
      <c r="CA6" s="52"/>
      <c r="CB6" s="52"/>
      <c r="CC6" s="52" t="s">
        <v>211</v>
      </c>
      <c r="CD6" s="52"/>
      <c r="CE6" s="52"/>
      <c r="CF6" s="52" t="s">
        <v>212</v>
      </c>
      <c r="CG6" s="52"/>
      <c r="CH6" s="52"/>
      <c r="CI6" s="52" t="s">
        <v>29</v>
      </c>
      <c r="CJ6" s="52"/>
      <c r="CK6" s="52"/>
      <c r="CO6" s="3" t="s">
        <v>48</v>
      </c>
      <c r="CP6" s="3"/>
      <c r="CQ6" s="3"/>
      <c r="CR6" s="52" t="s">
        <v>213</v>
      </c>
      <c r="CS6" s="52"/>
      <c r="CT6" s="52"/>
      <c r="CU6" s="52" t="s">
        <v>214</v>
      </c>
      <c r="CV6" s="52"/>
      <c r="CW6" s="52"/>
      <c r="CX6" s="3" t="s">
        <v>215</v>
      </c>
      <c r="CY6" s="3"/>
      <c r="CZ6" s="3"/>
      <c r="DD6" s="3" t="s">
        <v>216</v>
      </c>
      <c r="DE6" s="3"/>
      <c r="DF6" s="3"/>
      <c r="DG6" s="52" t="s">
        <v>217</v>
      </c>
      <c r="DH6" s="52"/>
      <c r="DI6" s="52"/>
      <c r="DJ6" s="52" t="s">
        <v>218</v>
      </c>
      <c r="DK6" s="52"/>
      <c r="DL6" s="52"/>
      <c r="DM6" s="3" t="s">
        <v>219</v>
      </c>
      <c r="DN6" s="3"/>
      <c r="DO6" s="3"/>
      <c r="DS6" s="3" t="s">
        <v>220</v>
      </c>
      <c r="DT6" s="3"/>
      <c r="DU6" s="3"/>
      <c r="DV6" s="52" t="s">
        <v>47</v>
      </c>
      <c r="DW6" s="52"/>
      <c r="DX6" s="52"/>
      <c r="DY6" s="52" t="s">
        <v>221</v>
      </c>
      <c r="DZ6" s="52"/>
      <c r="EA6" s="52"/>
      <c r="EB6" s="3" t="s">
        <v>222</v>
      </c>
      <c r="EC6" s="3"/>
      <c r="ED6" s="3"/>
      <c r="EH6" s="3" t="s">
        <v>223</v>
      </c>
      <c r="EI6" s="3"/>
      <c r="EJ6" s="3"/>
      <c r="EL6" s="3" t="s">
        <v>224</v>
      </c>
      <c r="EM6" s="3"/>
      <c r="EN6" s="3"/>
      <c r="EO6" s="189"/>
      <c r="EP6" s="189"/>
      <c r="EQ6" s="189"/>
    </row>
    <row r="7" customFormat="false" ht="15.75" hidden="false" customHeight="true" outlineLevel="0" collapsed="false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G7" s="52"/>
      <c r="AH7" s="52"/>
      <c r="AI7" s="52"/>
      <c r="AJ7" s="3"/>
      <c r="AK7" s="3"/>
      <c r="AL7" s="3"/>
      <c r="AM7" s="52"/>
      <c r="AN7" s="52"/>
      <c r="AO7" s="52"/>
      <c r="AP7" s="52"/>
      <c r="AQ7" s="52"/>
      <c r="AR7" s="52"/>
      <c r="AV7" s="3"/>
      <c r="AW7" s="3"/>
      <c r="AX7" s="3"/>
      <c r="AY7" s="3"/>
      <c r="AZ7" s="3"/>
      <c r="BA7" s="3"/>
      <c r="BB7" s="52"/>
      <c r="BC7" s="52"/>
      <c r="BD7" s="52"/>
      <c r="BE7" s="52"/>
      <c r="BF7" s="52"/>
      <c r="BG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O7" s="3"/>
      <c r="CP7" s="3"/>
      <c r="CQ7" s="3"/>
      <c r="CR7" s="52"/>
      <c r="CS7" s="52"/>
      <c r="CT7" s="52"/>
      <c r="CU7" s="52"/>
      <c r="CV7" s="52"/>
      <c r="CW7" s="52"/>
      <c r="CX7" s="3"/>
      <c r="CY7" s="3"/>
      <c r="CZ7" s="3"/>
      <c r="DD7" s="3"/>
      <c r="DE7" s="3"/>
      <c r="DF7" s="3"/>
      <c r="DG7" s="52"/>
      <c r="DH7" s="52"/>
      <c r="DI7" s="52"/>
      <c r="DJ7" s="52"/>
      <c r="DK7" s="52"/>
      <c r="DL7" s="52"/>
      <c r="DM7" s="3"/>
      <c r="DN7" s="3"/>
      <c r="DO7" s="3"/>
      <c r="DS7" s="3"/>
      <c r="DT7" s="3"/>
      <c r="DU7" s="3"/>
      <c r="DV7" s="52"/>
      <c r="DW7" s="52"/>
      <c r="DX7" s="52"/>
      <c r="DY7" s="52"/>
      <c r="DZ7" s="52"/>
      <c r="EA7" s="52"/>
      <c r="EB7" s="3"/>
      <c r="EC7" s="3"/>
      <c r="ED7" s="3"/>
      <c r="EH7" s="3"/>
      <c r="EI7" s="3"/>
      <c r="EJ7" s="3"/>
      <c r="EL7" s="3"/>
      <c r="EM7" s="3"/>
      <c r="EN7" s="3"/>
      <c r="EO7" s="189"/>
      <c r="EP7" s="189"/>
      <c r="EQ7" s="189"/>
    </row>
    <row r="8" customFormat="false" ht="15" hidden="false" customHeight="true" outlineLevel="0" collapsed="false">
      <c r="A8" s="3" t="s">
        <v>1</v>
      </c>
      <c r="B8" s="3" t="s">
        <v>225</v>
      </c>
      <c r="C8" s="3"/>
      <c r="D8" s="3"/>
      <c r="E8" s="3"/>
      <c r="F8" s="3"/>
      <c r="G8" s="3"/>
      <c r="H8" s="3"/>
      <c r="I8" s="3"/>
      <c r="J8" s="3"/>
      <c r="K8" s="3"/>
      <c r="L8" s="52" t="s">
        <v>226</v>
      </c>
      <c r="M8" s="52"/>
      <c r="N8" s="52"/>
      <c r="O8" s="52" t="s">
        <v>227</v>
      </c>
      <c r="P8" s="52"/>
      <c r="Q8" s="52" t="s">
        <v>228</v>
      </c>
      <c r="R8" s="52"/>
      <c r="S8" s="52" t="s">
        <v>229</v>
      </c>
      <c r="T8" s="52"/>
      <c r="U8" s="3" t="s">
        <v>230</v>
      </c>
      <c r="V8" s="3"/>
      <c r="W8" s="3"/>
      <c r="X8" s="191"/>
      <c r="Y8" s="191"/>
      <c r="Z8" s="191"/>
      <c r="AA8" s="28"/>
      <c r="AB8" s="28"/>
      <c r="AC8" s="28"/>
      <c r="AF8" s="3" t="s">
        <v>1</v>
      </c>
      <c r="AG8" s="192" t="s">
        <v>22</v>
      </c>
      <c r="AH8" s="193" t="s">
        <v>7</v>
      </c>
      <c r="AI8" s="193"/>
      <c r="AJ8" s="192" t="s">
        <v>22</v>
      </c>
      <c r="AK8" s="193" t="s">
        <v>7</v>
      </c>
      <c r="AL8" s="193"/>
      <c r="AM8" s="192" t="s">
        <v>22</v>
      </c>
      <c r="AN8" s="193" t="s">
        <v>7</v>
      </c>
      <c r="AO8" s="193"/>
      <c r="AP8" s="192" t="s">
        <v>22</v>
      </c>
      <c r="AQ8" s="193" t="s">
        <v>7</v>
      </c>
      <c r="AR8" s="193"/>
      <c r="AU8" s="3" t="s">
        <v>1</v>
      </c>
      <c r="AV8" s="192" t="s">
        <v>22</v>
      </c>
      <c r="AW8" s="193" t="s">
        <v>7</v>
      </c>
      <c r="AX8" s="193"/>
      <c r="AY8" s="192" t="s">
        <v>22</v>
      </c>
      <c r="AZ8" s="193" t="s">
        <v>7</v>
      </c>
      <c r="BA8" s="193"/>
      <c r="BB8" s="192" t="s">
        <v>22</v>
      </c>
      <c r="BC8" s="193" t="s">
        <v>7</v>
      </c>
      <c r="BD8" s="193"/>
      <c r="BE8" s="192" t="s">
        <v>22</v>
      </c>
      <c r="BF8" s="193" t="s">
        <v>7</v>
      </c>
      <c r="BG8" s="193"/>
      <c r="BJ8" s="3" t="s">
        <v>1</v>
      </c>
      <c r="BK8" s="192" t="s">
        <v>22</v>
      </c>
      <c r="BL8" s="193" t="s">
        <v>7</v>
      </c>
      <c r="BM8" s="193"/>
      <c r="BN8" s="192" t="s">
        <v>22</v>
      </c>
      <c r="BO8" s="193" t="s">
        <v>7</v>
      </c>
      <c r="BP8" s="193"/>
      <c r="BQ8" s="192" t="s">
        <v>22</v>
      </c>
      <c r="BR8" s="193" t="s">
        <v>7</v>
      </c>
      <c r="BS8" s="193"/>
      <c r="BT8" s="192" t="s">
        <v>22</v>
      </c>
      <c r="BU8" s="193" t="s">
        <v>7</v>
      </c>
      <c r="BV8" s="193"/>
      <c r="BY8" s="3" t="s">
        <v>1</v>
      </c>
      <c r="BZ8" s="192" t="s">
        <v>22</v>
      </c>
      <c r="CA8" s="193" t="s">
        <v>7</v>
      </c>
      <c r="CB8" s="193"/>
      <c r="CC8" s="192" t="s">
        <v>22</v>
      </c>
      <c r="CD8" s="193" t="s">
        <v>7</v>
      </c>
      <c r="CE8" s="193"/>
      <c r="CF8" s="192" t="s">
        <v>22</v>
      </c>
      <c r="CG8" s="193" t="s">
        <v>7</v>
      </c>
      <c r="CH8" s="193"/>
      <c r="CI8" s="192" t="s">
        <v>22</v>
      </c>
      <c r="CJ8" s="193" t="s">
        <v>7</v>
      </c>
      <c r="CK8" s="193"/>
      <c r="CN8" s="3" t="s">
        <v>1</v>
      </c>
      <c r="CO8" s="192" t="s">
        <v>22</v>
      </c>
      <c r="CP8" s="193" t="s">
        <v>7</v>
      </c>
      <c r="CQ8" s="193"/>
      <c r="CR8" s="192" t="s">
        <v>22</v>
      </c>
      <c r="CS8" s="193" t="s">
        <v>7</v>
      </c>
      <c r="CT8" s="193"/>
      <c r="CU8" s="192" t="s">
        <v>22</v>
      </c>
      <c r="CV8" s="193" t="s">
        <v>7</v>
      </c>
      <c r="CW8" s="193"/>
      <c r="CX8" s="192" t="s">
        <v>22</v>
      </c>
      <c r="CY8" s="193" t="s">
        <v>7</v>
      </c>
      <c r="CZ8" s="193"/>
      <c r="DC8" s="3" t="s">
        <v>1</v>
      </c>
      <c r="DD8" s="192" t="s">
        <v>22</v>
      </c>
      <c r="DE8" s="193" t="s">
        <v>7</v>
      </c>
      <c r="DF8" s="193"/>
      <c r="DG8" s="192" t="s">
        <v>22</v>
      </c>
      <c r="DH8" s="193" t="s">
        <v>7</v>
      </c>
      <c r="DI8" s="193"/>
      <c r="DJ8" s="192" t="s">
        <v>22</v>
      </c>
      <c r="DK8" s="193" t="s">
        <v>7</v>
      </c>
      <c r="DL8" s="193"/>
      <c r="DM8" s="192" t="s">
        <v>22</v>
      </c>
      <c r="DN8" s="193" t="s">
        <v>7</v>
      </c>
      <c r="DO8" s="193"/>
      <c r="DR8" s="3" t="s">
        <v>1</v>
      </c>
      <c r="DS8" s="192" t="s">
        <v>22</v>
      </c>
      <c r="DT8" s="193" t="s">
        <v>7</v>
      </c>
      <c r="DU8" s="193"/>
      <c r="DV8" s="192" t="s">
        <v>22</v>
      </c>
      <c r="DW8" s="193" t="s">
        <v>7</v>
      </c>
      <c r="DX8" s="193"/>
      <c r="DY8" s="192" t="s">
        <v>22</v>
      </c>
      <c r="DZ8" s="193" t="s">
        <v>7</v>
      </c>
      <c r="EA8" s="193"/>
      <c r="EB8" s="192" t="s">
        <v>22</v>
      </c>
      <c r="EC8" s="193" t="s">
        <v>7</v>
      </c>
      <c r="ED8" s="193"/>
      <c r="EG8" s="3" t="s">
        <v>1</v>
      </c>
      <c r="EH8" s="192" t="s">
        <v>22</v>
      </c>
      <c r="EI8" s="193" t="s">
        <v>7</v>
      </c>
      <c r="EJ8" s="193"/>
      <c r="EK8" s="3" t="s">
        <v>1</v>
      </c>
      <c r="EL8" s="192" t="s">
        <v>22</v>
      </c>
      <c r="EM8" s="193" t="s">
        <v>7</v>
      </c>
      <c r="EN8" s="193"/>
      <c r="EO8" s="194"/>
      <c r="EP8" s="194"/>
      <c r="EQ8" s="194"/>
    </row>
    <row r="9" customFormat="false" ht="15.75" hidden="false" customHeight="true" outlineLevel="0" collapsed="false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52"/>
      <c r="M9" s="52"/>
      <c r="N9" s="52"/>
      <c r="O9" s="52"/>
      <c r="P9" s="52"/>
      <c r="Q9" s="52"/>
      <c r="R9" s="52"/>
      <c r="S9" s="52"/>
      <c r="T9" s="52"/>
      <c r="U9" s="3"/>
      <c r="V9" s="3"/>
      <c r="W9" s="3"/>
      <c r="X9" s="191"/>
      <c r="Y9" s="191"/>
      <c r="Z9" s="191"/>
      <c r="AA9" s="28"/>
      <c r="AB9" s="28"/>
      <c r="AC9" s="28"/>
      <c r="AF9" s="3"/>
      <c r="AG9" s="3"/>
      <c r="AH9" s="193"/>
      <c r="AI9" s="193"/>
      <c r="AJ9" s="192"/>
      <c r="AK9" s="193"/>
      <c r="AL9" s="193"/>
      <c r="AM9" s="192"/>
      <c r="AN9" s="193"/>
      <c r="AO9" s="193"/>
      <c r="AP9" s="192"/>
      <c r="AQ9" s="193"/>
      <c r="AR9" s="193"/>
      <c r="AU9" s="3"/>
      <c r="AV9" s="3"/>
      <c r="AW9" s="193"/>
      <c r="AX9" s="193"/>
      <c r="AY9" s="192"/>
      <c r="AZ9" s="193"/>
      <c r="BA9" s="193"/>
      <c r="BB9" s="192"/>
      <c r="BC9" s="193"/>
      <c r="BD9" s="193"/>
      <c r="BE9" s="192"/>
      <c r="BF9" s="193"/>
      <c r="BG9" s="193"/>
      <c r="BJ9" s="3"/>
      <c r="BK9" s="3"/>
      <c r="BL9" s="193"/>
      <c r="BM9" s="193"/>
      <c r="BN9" s="192"/>
      <c r="BO9" s="193"/>
      <c r="BP9" s="193"/>
      <c r="BQ9" s="192"/>
      <c r="BR9" s="193"/>
      <c r="BS9" s="193"/>
      <c r="BT9" s="192"/>
      <c r="BU9" s="193"/>
      <c r="BV9" s="193"/>
      <c r="BY9" s="3"/>
      <c r="BZ9" s="3"/>
      <c r="CA9" s="193"/>
      <c r="CB9" s="193"/>
      <c r="CC9" s="192"/>
      <c r="CD9" s="193"/>
      <c r="CE9" s="193"/>
      <c r="CF9" s="192"/>
      <c r="CG9" s="193"/>
      <c r="CH9" s="193"/>
      <c r="CI9" s="192"/>
      <c r="CJ9" s="193"/>
      <c r="CK9" s="193"/>
      <c r="CN9" s="3"/>
      <c r="CO9" s="3"/>
      <c r="CP9" s="193"/>
      <c r="CQ9" s="193"/>
      <c r="CR9" s="192"/>
      <c r="CS9" s="193"/>
      <c r="CT9" s="193"/>
      <c r="CU9" s="192"/>
      <c r="CV9" s="193"/>
      <c r="CW9" s="193"/>
      <c r="CX9" s="192"/>
      <c r="CY9" s="193"/>
      <c r="CZ9" s="193"/>
      <c r="DC9" s="3"/>
      <c r="DD9" s="3"/>
      <c r="DE9" s="193"/>
      <c r="DF9" s="193"/>
      <c r="DG9" s="192"/>
      <c r="DH9" s="193"/>
      <c r="DI9" s="193"/>
      <c r="DJ9" s="192"/>
      <c r="DK9" s="193"/>
      <c r="DL9" s="193"/>
      <c r="DM9" s="192"/>
      <c r="DN9" s="193"/>
      <c r="DO9" s="193"/>
      <c r="DR9" s="3"/>
      <c r="DS9" s="3"/>
      <c r="DT9" s="193"/>
      <c r="DU9" s="193"/>
      <c r="DV9" s="192"/>
      <c r="DW9" s="193"/>
      <c r="DX9" s="193"/>
      <c r="DY9" s="192"/>
      <c r="DZ9" s="193"/>
      <c r="EA9" s="193"/>
      <c r="EB9" s="192"/>
      <c r="EC9" s="193"/>
      <c r="ED9" s="193"/>
      <c r="EG9" s="3"/>
      <c r="EH9" s="3"/>
      <c r="EI9" s="193"/>
      <c r="EJ9" s="193"/>
      <c r="EK9" s="3"/>
      <c r="EL9" s="3"/>
      <c r="EM9" s="193"/>
      <c r="EN9" s="193"/>
      <c r="EO9" s="194"/>
      <c r="EP9" s="194"/>
      <c r="EQ9" s="194"/>
    </row>
    <row r="10" customFormat="false" ht="15.75" hidden="false" customHeight="tru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52"/>
      <c r="M10" s="52"/>
      <c r="N10" s="52"/>
      <c r="O10" s="52"/>
      <c r="P10" s="52"/>
      <c r="Q10" s="52"/>
      <c r="R10" s="52"/>
      <c r="S10" s="52"/>
      <c r="T10" s="52"/>
      <c r="U10" s="3"/>
      <c r="V10" s="3"/>
      <c r="W10" s="3"/>
      <c r="X10" s="191"/>
      <c r="Y10" s="191"/>
      <c r="Z10" s="191"/>
      <c r="AA10" s="28"/>
      <c r="AB10" s="28"/>
      <c r="AC10" s="28"/>
      <c r="AF10" s="3"/>
      <c r="AG10" s="3"/>
      <c r="AH10" s="193"/>
      <c r="AI10" s="193"/>
      <c r="AJ10" s="192"/>
      <c r="AK10" s="193"/>
      <c r="AL10" s="193"/>
      <c r="AM10" s="192"/>
      <c r="AN10" s="193"/>
      <c r="AO10" s="193"/>
      <c r="AP10" s="192"/>
      <c r="AQ10" s="193"/>
      <c r="AR10" s="193"/>
      <c r="AU10" s="3"/>
      <c r="AV10" s="3"/>
      <c r="AW10" s="193"/>
      <c r="AX10" s="193"/>
      <c r="AY10" s="192"/>
      <c r="AZ10" s="193"/>
      <c r="BA10" s="193"/>
      <c r="BB10" s="192"/>
      <c r="BC10" s="193"/>
      <c r="BD10" s="193"/>
      <c r="BE10" s="192"/>
      <c r="BF10" s="193"/>
      <c r="BG10" s="193"/>
      <c r="BJ10" s="3"/>
      <c r="BK10" s="3"/>
      <c r="BL10" s="193"/>
      <c r="BM10" s="193"/>
      <c r="BN10" s="192"/>
      <c r="BO10" s="193"/>
      <c r="BP10" s="193"/>
      <c r="BQ10" s="192"/>
      <c r="BR10" s="193"/>
      <c r="BS10" s="193"/>
      <c r="BT10" s="192"/>
      <c r="BU10" s="193"/>
      <c r="BV10" s="193"/>
      <c r="BY10" s="3"/>
      <c r="BZ10" s="3"/>
      <c r="CA10" s="193"/>
      <c r="CB10" s="193"/>
      <c r="CC10" s="192"/>
      <c r="CD10" s="193"/>
      <c r="CE10" s="193"/>
      <c r="CF10" s="192"/>
      <c r="CG10" s="193"/>
      <c r="CH10" s="193"/>
      <c r="CI10" s="192"/>
      <c r="CJ10" s="193"/>
      <c r="CK10" s="193"/>
      <c r="CN10" s="3"/>
      <c r="CO10" s="3"/>
      <c r="CP10" s="193"/>
      <c r="CQ10" s="193"/>
      <c r="CR10" s="192"/>
      <c r="CS10" s="193"/>
      <c r="CT10" s="193"/>
      <c r="CU10" s="192"/>
      <c r="CV10" s="193"/>
      <c r="CW10" s="193"/>
      <c r="CX10" s="192"/>
      <c r="CY10" s="193"/>
      <c r="CZ10" s="193"/>
      <c r="DC10" s="3"/>
      <c r="DD10" s="3"/>
      <c r="DE10" s="193"/>
      <c r="DF10" s="193"/>
      <c r="DG10" s="192"/>
      <c r="DH10" s="193"/>
      <c r="DI10" s="193"/>
      <c r="DJ10" s="192"/>
      <c r="DK10" s="193"/>
      <c r="DL10" s="193"/>
      <c r="DM10" s="192"/>
      <c r="DN10" s="193"/>
      <c r="DO10" s="193"/>
      <c r="DR10" s="3"/>
      <c r="DS10" s="3"/>
      <c r="DT10" s="193"/>
      <c r="DU10" s="193"/>
      <c r="DV10" s="192"/>
      <c r="DW10" s="193"/>
      <c r="DX10" s="193"/>
      <c r="DY10" s="192"/>
      <c r="DZ10" s="193"/>
      <c r="EA10" s="193"/>
      <c r="EB10" s="192"/>
      <c r="EC10" s="193"/>
      <c r="ED10" s="193"/>
      <c r="EG10" s="3"/>
      <c r="EH10" s="3"/>
      <c r="EI10" s="193"/>
      <c r="EJ10" s="193"/>
      <c r="EK10" s="3"/>
      <c r="EL10" s="3"/>
      <c r="EM10" s="193"/>
      <c r="EN10" s="193"/>
      <c r="EO10" s="194"/>
      <c r="EP10" s="194"/>
      <c r="EQ10" s="194"/>
    </row>
    <row r="11" customFormat="false" ht="15.75" hidden="false" customHeight="true" outlineLevel="0" collapsed="false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52"/>
      <c r="M11" s="52"/>
      <c r="N11" s="52"/>
      <c r="O11" s="52"/>
      <c r="P11" s="52"/>
      <c r="Q11" s="52"/>
      <c r="R11" s="52"/>
      <c r="S11" s="52"/>
      <c r="T11" s="52"/>
      <c r="U11" s="3"/>
      <c r="V11" s="3"/>
      <c r="W11" s="3"/>
      <c r="X11" s="191"/>
      <c r="Y11" s="191"/>
      <c r="Z11" s="191"/>
      <c r="AA11" s="28"/>
      <c r="AB11" s="28"/>
      <c r="AC11" s="28"/>
      <c r="AF11" s="3"/>
      <c r="AG11" s="3"/>
      <c r="AH11" s="193"/>
      <c r="AI11" s="193"/>
      <c r="AJ11" s="192"/>
      <c r="AK11" s="193"/>
      <c r="AL11" s="193"/>
      <c r="AM11" s="192"/>
      <c r="AN11" s="193"/>
      <c r="AO11" s="193"/>
      <c r="AP11" s="192"/>
      <c r="AQ11" s="193"/>
      <c r="AR11" s="193"/>
      <c r="AU11" s="3"/>
      <c r="AV11" s="3"/>
      <c r="AW11" s="193"/>
      <c r="AX11" s="193"/>
      <c r="AY11" s="192"/>
      <c r="AZ11" s="193"/>
      <c r="BA11" s="193"/>
      <c r="BB11" s="192"/>
      <c r="BC11" s="193"/>
      <c r="BD11" s="193"/>
      <c r="BE11" s="192"/>
      <c r="BF11" s="193"/>
      <c r="BG11" s="193"/>
      <c r="BJ11" s="3"/>
      <c r="BK11" s="3"/>
      <c r="BL11" s="193"/>
      <c r="BM11" s="193"/>
      <c r="BN11" s="192"/>
      <c r="BO11" s="193"/>
      <c r="BP11" s="193"/>
      <c r="BQ11" s="192"/>
      <c r="BR11" s="193"/>
      <c r="BS11" s="193"/>
      <c r="BT11" s="192"/>
      <c r="BU11" s="193"/>
      <c r="BV11" s="193"/>
      <c r="BY11" s="3"/>
      <c r="BZ11" s="3"/>
      <c r="CA11" s="193"/>
      <c r="CB11" s="193"/>
      <c r="CC11" s="192"/>
      <c r="CD11" s="193"/>
      <c r="CE11" s="193"/>
      <c r="CF11" s="192"/>
      <c r="CG11" s="193"/>
      <c r="CH11" s="193"/>
      <c r="CI11" s="192"/>
      <c r="CJ11" s="193"/>
      <c r="CK11" s="193"/>
      <c r="CN11" s="3"/>
      <c r="CO11" s="3"/>
      <c r="CP11" s="193"/>
      <c r="CQ11" s="193"/>
      <c r="CR11" s="192"/>
      <c r="CS11" s="193"/>
      <c r="CT11" s="193"/>
      <c r="CU11" s="192"/>
      <c r="CV11" s="193"/>
      <c r="CW11" s="193"/>
      <c r="CX11" s="192"/>
      <c r="CY11" s="193"/>
      <c r="CZ11" s="193"/>
      <c r="DC11" s="3"/>
      <c r="DD11" s="3"/>
      <c r="DE11" s="193"/>
      <c r="DF11" s="193"/>
      <c r="DG11" s="192"/>
      <c r="DH11" s="193"/>
      <c r="DI11" s="193"/>
      <c r="DJ11" s="192"/>
      <c r="DK11" s="193"/>
      <c r="DL11" s="193"/>
      <c r="DM11" s="192"/>
      <c r="DN11" s="193"/>
      <c r="DO11" s="193"/>
      <c r="DR11" s="3"/>
      <c r="DS11" s="3"/>
      <c r="DT11" s="193"/>
      <c r="DU11" s="193"/>
      <c r="DV11" s="192"/>
      <c r="DW11" s="193"/>
      <c r="DX11" s="193"/>
      <c r="DY11" s="192"/>
      <c r="DZ11" s="193"/>
      <c r="EA11" s="193"/>
      <c r="EB11" s="192"/>
      <c r="EC11" s="193"/>
      <c r="ED11" s="193"/>
      <c r="EG11" s="3"/>
      <c r="EH11" s="3"/>
      <c r="EI11" s="193"/>
      <c r="EJ11" s="193"/>
      <c r="EK11" s="3"/>
      <c r="EL11" s="3"/>
      <c r="EM11" s="193"/>
      <c r="EN11" s="193"/>
      <c r="EO11" s="194"/>
      <c r="EP11" s="194"/>
      <c r="EQ11" s="194"/>
    </row>
    <row r="12" customFormat="false" ht="33.75" hidden="false" customHeight="true" outlineLevel="0" collapsed="false">
      <c r="A12" s="195" t="n">
        <v>1</v>
      </c>
      <c r="B12" s="196" t="s">
        <v>231</v>
      </c>
      <c r="C12" s="196"/>
      <c r="D12" s="196"/>
      <c r="E12" s="196"/>
      <c r="F12" s="196"/>
      <c r="G12" s="196"/>
      <c r="H12" s="196"/>
      <c r="I12" s="196"/>
      <c r="J12" s="196"/>
      <c r="K12" s="196"/>
      <c r="L12" s="42" t="s">
        <v>232</v>
      </c>
      <c r="M12" s="42"/>
      <c r="N12" s="42"/>
      <c r="O12" s="197" t="s">
        <v>233</v>
      </c>
      <c r="P12" s="197"/>
      <c r="Q12" s="69" t="n">
        <f aca="false">AG12+AJ12+AM12+AP12+AV12+AY12+BB12+BE12+BK12+BN12+BQ12+BT12+BZ12+CC12+CF12+CI12+CO12+CR12+CU12+CX12+DD12+DG12+DJ12+DM12+DS12+DV12+DY12+EB12+EH12+EL12</f>
        <v>250</v>
      </c>
      <c r="R12" s="69"/>
      <c r="S12" s="69" t="n">
        <v>1</v>
      </c>
      <c r="T12" s="69"/>
      <c r="U12" s="198" t="n">
        <v>17.4</v>
      </c>
      <c r="V12" s="198"/>
      <c r="W12" s="198"/>
      <c r="X12" s="13"/>
      <c r="Y12" s="13"/>
      <c r="Z12" s="13"/>
      <c r="AA12" s="13"/>
      <c r="AB12" s="13"/>
      <c r="AC12" s="13"/>
      <c r="AF12" s="195" t="n">
        <f aca="false">$A12</f>
        <v>1</v>
      </c>
      <c r="AG12" s="69" t="n">
        <v>84</v>
      </c>
      <c r="AH12" s="21" t="n">
        <f aca="false">(AG12/$S12)*$U12</f>
        <v>1461.6</v>
      </c>
      <c r="AI12" s="21"/>
      <c r="AJ12" s="69" t="n">
        <v>9</v>
      </c>
      <c r="AK12" s="21" t="n">
        <f aca="false">(AJ12/$S12)*$U12</f>
        <v>156.6</v>
      </c>
      <c r="AL12" s="21"/>
      <c r="AM12" s="69" t="n">
        <v>29</v>
      </c>
      <c r="AN12" s="21" t="n">
        <f aca="false">(AM12/$S12)*$U12</f>
        <v>504.6</v>
      </c>
      <c r="AO12" s="21"/>
      <c r="AP12" s="69" t="n">
        <v>10</v>
      </c>
      <c r="AQ12" s="21" t="n">
        <f aca="false">(AP12/$S12)*$U12</f>
        <v>174</v>
      </c>
      <c r="AR12" s="21"/>
      <c r="AU12" s="195" t="n">
        <f aca="false">$A12</f>
        <v>1</v>
      </c>
      <c r="AV12" s="69" t="n">
        <v>22</v>
      </c>
      <c r="AW12" s="21" t="n">
        <f aca="false">(AV12/$S12)*$U12</f>
        <v>382.8</v>
      </c>
      <c r="AX12" s="21"/>
      <c r="AY12" s="69" t="n">
        <v>10</v>
      </c>
      <c r="AZ12" s="21" t="n">
        <f aca="false">(AY12/$S12)*$U12</f>
        <v>174</v>
      </c>
      <c r="BA12" s="21"/>
      <c r="BB12" s="69" t="n">
        <v>6</v>
      </c>
      <c r="BC12" s="21" t="n">
        <f aca="false">(BB12/$S12)*$U12</f>
        <v>104.4</v>
      </c>
      <c r="BD12" s="21"/>
      <c r="BE12" s="69" t="n">
        <v>3</v>
      </c>
      <c r="BF12" s="21" t="n">
        <f aca="false">(BE12/$S12)*$U12</f>
        <v>52.2</v>
      </c>
      <c r="BG12" s="21"/>
      <c r="BJ12" s="195" t="n">
        <f aca="false">$A12</f>
        <v>1</v>
      </c>
      <c r="BK12" s="69" t="n">
        <v>6</v>
      </c>
      <c r="BL12" s="21" t="n">
        <f aca="false">(BK12/$S12)*$U12</f>
        <v>104.4</v>
      </c>
      <c r="BM12" s="21"/>
      <c r="BN12" s="69" t="n">
        <v>3</v>
      </c>
      <c r="BO12" s="21" t="n">
        <f aca="false">(BN12/$S12)*$U12</f>
        <v>52.2</v>
      </c>
      <c r="BP12" s="21"/>
      <c r="BQ12" s="69" t="n">
        <v>3</v>
      </c>
      <c r="BR12" s="21" t="n">
        <f aca="false">(BQ12/$S12)*$U12</f>
        <v>52.2</v>
      </c>
      <c r="BS12" s="21"/>
      <c r="BT12" s="69" t="n">
        <v>3</v>
      </c>
      <c r="BU12" s="21" t="n">
        <f aca="false">(BT12/$S12)*$U12</f>
        <v>52.2</v>
      </c>
      <c r="BV12" s="21"/>
      <c r="BY12" s="195" t="n">
        <f aca="false">$A12</f>
        <v>1</v>
      </c>
      <c r="BZ12" s="69" t="n">
        <v>3</v>
      </c>
      <c r="CA12" s="21" t="n">
        <f aca="false">(BZ12/$S12)*$U12</f>
        <v>52.2</v>
      </c>
      <c r="CB12" s="21"/>
      <c r="CC12" s="69" t="n">
        <v>3</v>
      </c>
      <c r="CD12" s="21" t="n">
        <f aca="false">(CC12/$S12)*$U12</f>
        <v>52.2</v>
      </c>
      <c r="CE12" s="21"/>
      <c r="CF12" s="69" t="n">
        <v>3</v>
      </c>
      <c r="CG12" s="21" t="n">
        <f aca="false">(CF12/$S12)*$U12</f>
        <v>52.2</v>
      </c>
      <c r="CH12" s="21"/>
      <c r="CI12" s="69" t="n">
        <v>3</v>
      </c>
      <c r="CJ12" s="21" t="n">
        <f aca="false">(CI12/$S12)*$U12</f>
        <v>52.2</v>
      </c>
      <c r="CK12" s="21"/>
      <c r="CN12" s="195" t="n">
        <f aca="false">$A12</f>
        <v>1</v>
      </c>
      <c r="CO12" s="69" t="n">
        <v>10</v>
      </c>
      <c r="CP12" s="21" t="n">
        <f aca="false">(CO12/$S12)*$U12</f>
        <v>174</v>
      </c>
      <c r="CQ12" s="21"/>
      <c r="CR12" s="69" t="n">
        <v>3</v>
      </c>
      <c r="CS12" s="21" t="n">
        <f aca="false">(CR12/$S12)*$U12</f>
        <v>52.2</v>
      </c>
      <c r="CT12" s="21"/>
      <c r="CU12" s="69" t="n">
        <v>3</v>
      </c>
      <c r="CV12" s="21" t="n">
        <f aca="false">(CU12/$S12)*$U12</f>
        <v>52.2</v>
      </c>
      <c r="CW12" s="21"/>
      <c r="CX12" s="69" t="n">
        <v>3</v>
      </c>
      <c r="CY12" s="21" t="n">
        <f aca="false">(CX12/$S12)*$U12</f>
        <v>52.2</v>
      </c>
      <c r="CZ12" s="21"/>
      <c r="DC12" s="195" t="n">
        <f aca="false">$A12</f>
        <v>1</v>
      </c>
      <c r="DD12" s="69" t="n">
        <v>3</v>
      </c>
      <c r="DE12" s="21" t="n">
        <f aca="false">(DD12/$S12)*$U12</f>
        <v>52.2</v>
      </c>
      <c r="DF12" s="21"/>
      <c r="DG12" s="69" t="n">
        <v>3</v>
      </c>
      <c r="DH12" s="21" t="n">
        <f aca="false">(DG12/$S12)*$U12</f>
        <v>52.2</v>
      </c>
      <c r="DI12" s="21"/>
      <c r="DJ12" s="69" t="n">
        <v>3</v>
      </c>
      <c r="DK12" s="21" t="n">
        <f aca="false">(DJ12/$S12)*$U12</f>
        <v>52.2</v>
      </c>
      <c r="DL12" s="21"/>
      <c r="DM12" s="69" t="n">
        <v>3</v>
      </c>
      <c r="DN12" s="21" t="n">
        <f aca="false">(DM12/$S12)*$U12</f>
        <v>52.2</v>
      </c>
      <c r="DO12" s="21"/>
      <c r="DR12" s="195" t="n">
        <f aca="false">$A12</f>
        <v>1</v>
      </c>
      <c r="DS12" s="69" t="n">
        <v>3</v>
      </c>
      <c r="DT12" s="21" t="n">
        <f aca="false">(DS12/$S12)*$U12</f>
        <v>52.2</v>
      </c>
      <c r="DU12" s="21"/>
      <c r="DV12" s="69" t="n">
        <v>6</v>
      </c>
      <c r="DW12" s="21" t="n">
        <f aca="false">(DV12/$S12)*$U12</f>
        <v>104.4</v>
      </c>
      <c r="DX12" s="21"/>
      <c r="DY12" s="69" t="n">
        <v>3</v>
      </c>
      <c r="DZ12" s="21" t="n">
        <f aca="false">(DY12/$S12)*$U12</f>
        <v>52.2</v>
      </c>
      <c r="EA12" s="21"/>
      <c r="EB12" s="69" t="n">
        <v>3</v>
      </c>
      <c r="EC12" s="21" t="n">
        <f aca="false">(EB12/$S12)*$U12</f>
        <v>52.2</v>
      </c>
      <c r="ED12" s="21"/>
      <c r="EG12" s="195" t="n">
        <f aca="false">$A12</f>
        <v>1</v>
      </c>
      <c r="EH12" s="69" t="n">
        <v>3</v>
      </c>
      <c r="EI12" s="21" t="n">
        <f aca="false">(EH12/$S12)*$U12</f>
        <v>52.2</v>
      </c>
      <c r="EJ12" s="21"/>
      <c r="EK12" s="195" t="n">
        <f aca="false">$A12</f>
        <v>1</v>
      </c>
      <c r="EL12" s="69" t="n">
        <v>1</v>
      </c>
      <c r="EM12" s="21" t="n">
        <f aca="false">(EL12/$S12)*$U12</f>
        <v>17.4</v>
      </c>
      <c r="EN12" s="21"/>
      <c r="EO12" s="199"/>
      <c r="EP12" s="199"/>
      <c r="EQ12" s="199"/>
    </row>
    <row r="13" customFormat="false" ht="33.75" hidden="false" customHeight="true" outlineLevel="0" collapsed="false">
      <c r="A13" s="195" t="n">
        <v>2</v>
      </c>
      <c r="B13" s="196" t="s">
        <v>234</v>
      </c>
      <c r="C13" s="196"/>
      <c r="D13" s="196"/>
      <c r="E13" s="196"/>
      <c r="F13" s="196"/>
      <c r="G13" s="196"/>
      <c r="H13" s="196"/>
      <c r="I13" s="196"/>
      <c r="J13" s="196"/>
      <c r="K13" s="196"/>
      <c r="L13" s="42" t="s">
        <v>235</v>
      </c>
      <c r="M13" s="42"/>
      <c r="N13" s="42"/>
      <c r="O13" s="69" t="s">
        <v>236</v>
      </c>
      <c r="P13" s="69"/>
      <c r="Q13" s="69" t="n">
        <f aca="false">AG13+AJ13+AM13+AP13+AV13+AY13+BB13+BE13+BK13+BN13+BQ13+BT13+BZ13+CC13+CF13+CI13+CO13+CR13+CU13+CX13+DD13+DG13+DJ13+DM13+DS13+DV13+DY13+EB13+EH13+EL13</f>
        <v>220</v>
      </c>
      <c r="R13" s="69"/>
      <c r="S13" s="69" t="n">
        <v>1</v>
      </c>
      <c r="T13" s="69"/>
      <c r="U13" s="198" t="n">
        <v>9.17</v>
      </c>
      <c r="V13" s="198"/>
      <c r="W13" s="198"/>
      <c r="X13" s="13"/>
      <c r="Y13" s="13"/>
      <c r="Z13" s="13"/>
      <c r="AA13" s="13"/>
      <c r="AB13" s="13"/>
      <c r="AC13" s="13"/>
      <c r="AF13" s="195" t="n">
        <f aca="false">$A13</f>
        <v>2</v>
      </c>
      <c r="AG13" s="69" t="n">
        <v>66</v>
      </c>
      <c r="AH13" s="21" t="n">
        <f aca="false">(AG13/$S13)*$U13</f>
        <v>605.22</v>
      </c>
      <c r="AI13" s="21"/>
      <c r="AJ13" s="69" t="n">
        <v>7</v>
      </c>
      <c r="AK13" s="21" t="n">
        <f aca="false">(AJ13/$S13)*$U13</f>
        <v>64.19</v>
      </c>
      <c r="AL13" s="21"/>
      <c r="AM13" s="69" t="n">
        <v>23</v>
      </c>
      <c r="AN13" s="21" t="n">
        <f aca="false">(AM13/$S13)*$U13</f>
        <v>210.91</v>
      </c>
      <c r="AO13" s="21"/>
      <c r="AP13" s="69" t="n">
        <v>8</v>
      </c>
      <c r="AQ13" s="21" t="n">
        <f aca="false">(AP13/$S13)*$U13</f>
        <v>73.36</v>
      </c>
      <c r="AR13" s="21"/>
      <c r="AU13" s="195" t="n">
        <f aca="false">$A13</f>
        <v>2</v>
      </c>
      <c r="AV13" s="69" t="n">
        <v>20</v>
      </c>
      <c r="AW13" s="21" t="n">
        <f aca="false">(AV13/$S13)*$U13</f>
        <v>183.4</v>
      </c>
      <c r="AX13" s="21"/>
      <c r="AY13" s="69" t="n">
        <v>10</v>
      </c>
      <c r="AZ13" s="21" t="n">
        <f aca="false">(AY13/$S13)*$U13</f>
        <v>91.7</v>
      </c>
      <c r="BA13" s="21"/>
      <c r="BB13" s="69" t="n">
        <v>6</v>
      </c>
      <c r="BC13" s="21" t="n">
        <f aca="false">(BB13/$S13)*$U13</f>
        <v>55.02</v>
      </c>
      <c r="BD13" s="21"/>
      <c r="BE13" s="69" t="n">
        <v>3</v>
      </c>
      <c r="BF13" s="21" t="n">
        <f aca="false">(BE13/$S13)*$U13</f>
        <v>27.51</v>
      </c>
      <c r="BG13" s="21"/>
      <c r="BJ13" s="195" t="n">
        <f aca="false">$A13</f>
        <v>2</v>
      </c>
      <c r="BK13" s="69" t="n">
        <v>6</v>
      </c>
      <c r="BL13" s="21" t="n">
        <f aca="false">(BK13/$S13)*$U13</f>
        <v>55.02</v>
      </c>
      <c r="BM13" s="21"/>
      <c r="BN13" s="69" t="n">
        <v>3</v>
      </c>
      <c r="BO13" s="21" t="n">
        <f aca="false">(BN13/$S13)*$U13</f>
        <v>27.51</v>
      </c>
      <c r="BP13" s="21"/>
      <c r="BQ13" s="69" t="n">
        <v>3</v>
      </c>
      <c r="BR13" s="21" t="n">
        <f aca="false">(BQ13/$S13)*$U13</f>
        <v>27.51</v>
      </c>
      <c r="BS13" s="21"/>
      <c r="BT13" s="69" t="n">
        <v>3</v>
      </c>
      <c r="BU13" s="21" t="n">
        <f aca="false">(BT13/$S13)*$U13</f>
        <v>27.51</v>
      </c>
      <c r="BV13" s="21"/>
      <c r="BY13" s="195" t="n">
        <f aca="false">$A13</f>
        <v>2</v>
      </c>
      <c r="BZ13" s="69" t="n">
        <v>3</v>
      </c>
      <c r="CA13" s="21" t="n">
        <f aca="false">(BZ13/$S13)*$U13</f>
        <v>27.51</v>
      </c>
      <c r="CB13" s="21"/>
      <c r="CC13" s="69" t="n">
        <v>3</v>
      </c>
      <c r="CD13" s="21" t="n">
        <f aca="false">(CC13/$S13)*$U13</f>
        <v>27.51</v>
      </c>
      <c r="CE13" s="21"/>
      <c r="CF13" s="69" t="n">
        <v>3</v>
      </c>
      <c r="CG13" s="21" t="n">
        <f aca="false">(CF13/$S13)*$U13</f>
        <v>27.51</v>
      </c>
      <c r="CH13" s="21"/>
      <c r="CI13" s="69" t="n">
        <v>3</v>
      </c>
      <c r="CJ13" s="21" t="n">
        <f aca="false">(CI13/$S13)*$U13</f>
        <v>27.51</v>
      </c>
      <c r="CK13" s="21"/>
      <c r="CN13" s="195" t="n">
        <f aca="false">$A13</f>
        <v>2</v>
      </c>
      <c r="CO13" s="69" t="n">
        <v>10</v>
      </c>
      <c r="CP13" s="21" t="n">
        <f aca="false">(CO13/$S13)*$U13</f>
        <v>91.7</v>
      </c>
      <c r="CQ13" s="21"/>
      <c r="CR13" s="69" t="n">
        <v>3</v>
      </c>
      <c r="CS13" s="21" t="n">
        <f aca="false">(CR13/$S13)*$U13</f>
        <v>27.51</v>
      </c>
      <c r="CT13" s="21"/>
      <c r="CU13" s="69" t="n">
        <v>3</v>
      </c>
      <c r="CV13" s="21" t="n">
        <f aca="false">(CU13/$S13)*$U13</f>
        <v>27.51</v>
      </c>
      <c r="CW13" s="21"/>
      <c r="CX13" s="69" t="n">
        <v>3</v>
      </c>
      <c r="CY13" s="21" t="n">
        <f aca="false">(CX13/$S13)*$U13</f>
        <v>27.51</v>
      </c>
      <c r="CZ13" s="21"/>
      <c r="DC13" s="195" t="n">
        <f aca="false">$A13</f>
        <v>2</v>
      </c>
      <c r="DD13" s="69" t="n">
        <v>3</v>
      </c>
      <c r="DE13" s="21" t="n">
        <f aca="false">(DD13/$S13)*$U13</f>
        <v>27.51</v>
      </c>
      <c r="DF13" s="21"/>
      <c r="DG13" s="69" t="n">
        <v>3</v>
      </c>
      <c r="DH13" s="21" t="n">
        <f aca="false">(DG13/$S13)*$U13</f>
        <v>27.51</v>
      </c>
      <c r="DI13" s="21"/>
      <c r="DJ13" s="69" t="n">
        <v>3</v>
      </c>
      <c r="DK13" s="21" t="n">
        <f aca="false">(DJ13/$S13)*$U13</f>
        <v>27.51</v>
      </c>
      <c r="DL13" s="21"/>
      <c r="DM13" s="69" t="n">
        <v>3</v>
      </c>
      <c r="DN13" s="21" t="n">
        <f aca="false">(DM13/$S13)*$U13</f>
        <v>27.51</v>
      </c>
      <c r="DO13" s="21"/>
      <c r="DR13" s="195" t="n">
        <f aca="false">$A13</f>
        <v>2</v>
      </c>
      <c r="DS13" s="69" t="n">
        <v>3</v>
      </c>
      <c r="DT13" s="21" t="n">
        <f aca="false">(DS13/$S13)*$U13</f>
        <v>27.51</v>
      </c>
      <c r="DU13" s="21"/>
      <c r="DV13" s="69" t="n">
        <v>6</v>
      </c>
      <c r="DW13" s="21" t="n">
        <f aca="false">(DV13/$S13)*$U13</f>
        <v>55.02</v>
      </c>
      <c r="DX13" s="21"/>
      <c r="DY13" s="69" t="n">
        <v>3</v>
      </c>
      <c r="DZ13" s="21" t="n">
        <f aca="false">(DY13/$S13)*$U13</f>
        <v>27.51</v>
      </c>
      <c r="EA13" s="21"/>
      <c r="EB13" s="69" t="n">
        <v>3</v>
      </c>
      <c r="EC13" s="21" t="n">
        <f aca="false">(EB13/$S13)*$U13</f>
        <v>27.51</v>
      </c>
      <c r="ED13" s="21"/>
      <c r="EG13" s="195" t="n">
        <f aca="false">$A13</f>
        <v>2</v>
      </c>
      <c r="EH13" s="69" t="n">
        <v>3</v>
      </c>
      <c r="EI13" s="21" t="n">
        <f aca="false">(EH13/$S13)*$U13</f>
        <v>27.51</v>
      </c>
      <c r="EJ13" s="21"/>
      <c r="EK13" s="195" t="n">
        <f aca="false">$A13</f>
        <v>2</v>
      </c>
      <c r="EL13" s="69" t="n">
        <v>1</v>
      </c>
      <c r="EM13" s="21" t="n">
        <f aca="false">(EL13/$S13)*$U13</f>
        <v>9.17</v>
      </c>
      <c r="EN13" s="21"/>
      <c r="EO13" s="199"/>
      <c r="EP13" s="199"/>
      <c r="EQ13" s="199"/>
    </row>
    <row r="14" customFormat="false" ht="33.75" hidden="false" customHeight="true" outlineLevel="0" collapsed="false">
      <c r="A14" s="195" t="n">
        <v>3</v>
      </c>
      <c r="B14" s="196" t="s">
        <v>237</v>
      </c>
      <c r="C14" s="196"/>
      <c r="D14" s="196"/>
      <c r="E14" s="196"/>
      <c r="F14" s="196"/>
      <c r="G14" s="196"/>
      <c r="H14" s="196"/>
      <c r="I14" s="196"/>
      <c r="J14" s="196"/>
      <c r="K14" s="196"/>
      <c r="L14" s="42" t="s">
        <v>238</v>
      </c>
      <c r="M14" s="42"/>
      <c r="N14" s="42"/>
      <c r="O14" s="197" t="s">
        <v>233</v>
      </c>
      <c r="P14" s="197"/>
      <c r="Q14" s="69" t="n">
        <f aca="false">AG14+AJ14+AM14+AP14+AV14+AY14+BB14+BE14+BK14+BN14+BQ14+BT14+BZ14+CC14+CF14+CI14+CO14+CR14+CU14+CX14+DD14+DG14+DJ14+DM14+DS14+DV14+DY14+EB14+EH14+EL14</f>
        <v>186</v>
      </c>
      <c r="R14" s="69"/>
      <c r="S14" s="69" t="n">
        <v>2</v>
      </c>
      <c r="T14" s="69"/>
      <c r="U14" s="198" t="n">
        <v>26.11</v>
      </c>
      <c r="V14" s="198"/>
      <c r="W14" s="198"/>
      <c r="X14" s="13"/>
      <c r="Y14" s="13"/>
      <c r="Z14" s="13"/>
      <c r="AA14" s="13"/>
      <c r="AB14" s="13"/>
      <c r="AC14" s="13"/>
      <c r="AF14" s="195" t="n">
        <f aca="false">$A14</f>
        <v>3</v>
      </c>
      <c r="AG14" s="69" t="n">
        <v>66</v>
      </c>
      <c r="AH14" s="21" t="n">
        <f aca="false">(AG14/$S14)*$U14</f>
        <v>861.63</v>
      </c>
      <c r="AI14" s="21"/>
      <c r="AJ14" s="69" t="n">
        <v>7</v>
      </c>
      <c r="AK14" s="21" t="n">
        <f aca="false">(AJ14/$S14)*$U14</f>
        <v>91.385</v>
      </c>
      <c r="AL14" s="21"/>
      <c r="AM14" s="69" t="n">
        <v>23</v>
      </c>
      <c r="AN14" s="21" t="n">
        <f aca="false">(AM14/$S14)*$U14</f>
        <v>300.265</v>
      </c>
      <c r="AO14" s="21"/>
      <c r="AP14" s="69" t="n">
        <v>8</v>
      </c>
      <c r="AQ14" s="21" t="n">
        <f aca="false">(AP14/$S14)*$U14</f>
        <v>104.44</v>
      </c>
      <c r="AR14" s="21"/>
      <c r="AU14" s="195" t="n">
        <f aca="false">$A14</f>
        <v>3</v>
      </c>
      <c r="AV14" s="69" t="n">
        <v>20</v>
      </c>
      <c r="AW14" s="21" t="n">
        <f aca="false">(AV14/$S14)*$U14</f>
        <v>261.1</v>
      </c>
      <c r="AX14" s="21"/>
      <c r="AY14" s="69" t="n">
        <v>7</v>
      </c>
      <c r="AZ14" s="21" t="n">
        <f aca="false">(AY14/$S14)*$U14</f>
        <v>91.385</v>
      </c>
      <c r="BA14" s="21"/>
      <c r="BB14" s="69" t="n">
        <v>3</v>
      </c>
      <c r="BC14" s="21" t="n">
        <f aca="false">(BB14/$S14)*$U14</f>
        <v>39.165</v>
      </c>
      <c r="BD14" s="21"/>
      <c r="BE14" s="69" t="n">
        <v>2</v>
      </c>
      <c r="BF14" s="21" t="n">
        <f aca="false">(BE14/$S14)*$U14</f>
        <v>26.11</v>
      </c>
      <c r="BG14" s="21"/>
      <c r="BJ14" s="195" t="n">
        <f aca="false">$A14</f>
        <v>3</v>
      </c>
      <c r="BK14" s="69" t="n">
        <v>3</v>
      </c>
      <c r="BL14" s="21" t="n">
        <f aca="false">(BK14/$S14)*$U14</f>
        <v>39.165</v>
      </c>
      <c r="BM14" s="21"/>
      <c r="BN14" s="69" t="n">
        <v>2</v>
      </c>
      <c r="BO14" s="21" t="n">
        <f aca="false">(BN14/$S14)*$U14</f>
        <v>26.11</v>
      </c>
      <c r="BP14" s="21"/>
      <c r="BQ14" s="69" t="n">
        <v>2</v>
      </c>
      <c r="BR14" s="21" t="n">
        <f aca="false">(BQ14/$S14)*$U14</f>
        <v>26.11</v>
      </c>
      <c r="BS14" s="21"/>
      <c r="BT14" s="69" t="n">
        <v>2</v>
      </c>
      <c r="BU14" s="21" t="n">
        <f aca="false">(BT14/$S14)*$U14</f>
        <v>26.11</v>
      </c>
      <c r="BV14" s="21"/>
      <c r="BY14" s="195" t="n">
        <f aca="false">$A14</f>
        <v>3</v>
      </c>
      <c r="BZ14" s="69" t="n">
        <v>2</v>
      </c>
      <c r="CA14" s="21" t="n">
        <f aca="false">(BZ14/$S14)*$U14</f>
        <v>26.11</v>
      </c>
      <c r="CB14" s="21"/>
      <c r="CC14" s="69" t="n">
        <v>2</v>
      </c>
      <c r="CD14" s="21" t="n">
        <f aca="false">(CC14/$S14)*$U14</f>
        <v>26.11</v>
      </c>
      <c r="CE14" s="21"/>
      <c r="CF14" s="69" t="n">
        <v>2</v>
      </c>
      <c r="CG14" s="21" t="n">
        <f aca="false">(CF14/$S14)*$U14</f>
        <v>26.11</v>
      </c>
      <c r="CH14" s="21"/>
      <c r="CI14" s="69" t="n">
        <v>2</v>
      </c>
      <c r="CJ14" s="21" t="n">
        <f aca="false">(CI14/$S14)*$U14</f>
        <v>26.11</v>
      </c>
      <c r="CK14" s="21"/>
      <c r="CN14" s="195" t="n">
        <f aca="false">$A14</f>
        <v>3</v>
      </c>
      <c r="CO14" s="69" t="n">
        <v>7</v>
      </c>
      <c r="CP14" s="21" t="n">
        <f aca="false">(CO14/$S14)*$U14</f>
        <v>91.385</v>
      </c>
      <c r="CQ14" s="21"/>
      <c r="CR14" s="69" t="n">
        <v>2</v>
      </c>
      <c r="CS14" s="21" t="n">
        <f aca="false">(CR14/$S14)*$U14</f>
        <v>26.11</v>
      </c>
      <c r="CT14" s="21"/>
      <c r="CU14" s="69" t="n">
        <v>2</v>
      </c>
      <c r="CV14" s="21" t="n">
        <f aca="false">(CU14/$S14)*$U14</f>
        <v>26.11</v>
      </c>
      <c r="CW14" s="21"/>
      <c r="CX14" s="69" t="n">
        <v>2</v>
      </c>
      <c r="CY14" s="21" t="n">
        <f aca="false">(CX14/$S14)*$U14</f>
        <v>26.11</v>
      </c>
      <c r="CZ14" s="21"/>
      <c r="DC14" s="195" t="n">
        <f aca="false">$A14</f>
        <v>3</v>
      </c>
      <c r="DD14" s="69" t="n">
        <v>2</v>
      </c>
      <c r="DE14" s="21" t="n">
        <f aca="false">(DD14/$S14)*$U14</f>
        <v>26.11</v>
      </c>
      <c r="DF14" s="21"/>
      <c r="DG14" s="69" t="n">
        <v>2</v>
      </c>
      <c r="DH14" s="21" t="n">
        <f aca="false">(DG14/$S14)*$U14</f>
        <v>26.11</v>
      </c>
      <c r="DI14" s="21"/>
      <c r="DJ14" s="69" t="n">
        <v>2</v>
      </c>
      <c r="DK14" s="21" t="n">
        <f aca="false">(DJ14/$S14)*$U14</f>
        <v>26.11</v>
      </c>
      <c r="DL14" s="21"/>
      <c r="DM14" s="69" t="n">
        <v>2</v>
      </c>
      <c r="DN14" s="21" t="n">
        <f aca="false">(DM14/$S14)*$U14</f>
        <v>26.11</v>
      </c>
      <c r="DO14" s="21"/>
      <c r="DR14" s="195" t="n">
        <f aca="false">$A14</f>
        <v>3</v>
      </c>
      <c r="DS14" s="69" t="n">
        <v>2</v>
      </c>
      <c r="DT14" s="21" t="n">
        <f aca="false">(DS14/$S14)*$U14</f>
        <v>26.11</v>
      </c>
      <c r="DU14" s="21"/>
      <c r="DV14" s="69" t="n">
        <v>3</v>
      </c>
      <c r="DW14" s="21" t="n">
        <f aca="false">(DV14/$S14)*$U14</f>
        <v>39.165</v>
      </c>
      <c r="DX14" s="21"/>
      <c r="DY14" s="69" t="n">
        <v>2</v>
      </c>
      <c r="DZ14" s="21" t="n">
        <f aca="false">(DY14/$S14)*$U14</f>
        <v>26.11</v>
      </c>
      <c r="EA14" s="21"/>
      <c r="EB14" s="69" t="n">
        <v>2</v>
      </c>
      <c r="EC14" s="21" t="n">
        <f aca="false">(EB14/$S14)*$U14</f>
        <v>26.11</v>
      </c>
      <c r="ED14" s="21"/>
      <c r="EG14" s="195" t="n">
        <f aca="false">$A14</f>
        <v>3</v>
      </c>
      <c r="EH14" s="69" t="n">
        <v>2</v>
      </c>
      <c r="EI14" s="21" t="n">
        <f aca="false">(EH14/$S14)*$U14</f>
        <v>26.11</v>
      </c>
      <c r="EJ14" s="21"/>
      <c r="EK14" s="195" t="n">
        <f aca="false">$A14</f>
        <v>3</v>
      </c>
      <c r="EL14" s="69" t="n">
        <v>1</v>
      </c>
      <c r="EM14" s="21" t="n">
        <f aca="false">(EL14/$S14)*$U14</f>
        <v>13.055</v>
      </c>
      <c r="EN14" s="21"/>
      <c r="EO14" s="199"/>
      <c r="EP14" s="199"/>
      <c r="EQ14" s="199"/>
    </row>
    <row r="15" customFormat="false" ht="45" hidden="false" customHeight="true" outlineLevel="0" collapsed="false">
      <c r="A15" s="195" t="n">
        <v>4</v>
      </c>
      <c r="B15" s="196" t="s">
        <v>239</v>
      </c>
      <c r="C15" s="196"/>
      <c r="D15" s="196"/>
      <c r="E15" s="196"/>
      <c r="F15" s="196"/>
      <c r="G15" s="196"/>
      <c r="H15" s="196"/>
      <c r="I15" s="196"/>
      <c r="J15" s="196"/>
      <c r="K15" s="196"/>
      <c r="L15" s="42" t="s">
        <v>240</v>
      </c>
      <c r="M15" s="42"/>
      <c r="N15" s="42"/>
      <c r="O15" s="197" t="s">
        <v>233</v>
      </c>
      <c r="P15" s="197"/>
      <c r="Q15" s="69" t="n">
        <f aca="false">AG15+AJ15+AM15+AP15+AV15+AY15+BB15+BE15+BK15+BN15+BQ15+BT15+BZ15+CC15+CF15+CI15+CO15+CR15+CU15+CX15+DD15+DG15+DJ15+DM15+DS15+DV15+DY15+EB15+EH15+EL15</f>
        <v>218</v>
      </c>
      <c r="R15" s="69"/>
      <c r="S15" s="69" t="n">
        <v>1</v>
      </c>
      <c r="T15" s="69"/>
      <c r="U15" s="198" t="n">
        <v>19.26</v>
      </c>
      <c r="V15" s="198"/>
      <c r="W15" s="198"/>
      <c r="X15" s="13"/>
      <c r="Y15" s="13"/>
      <c r="Z15" s="13"/>
      <c r="AA15" s="13"/>
      <c r="AB15" s="13"/>
      <c r="AC15" s="13"/>
      <c r="AF15" s="195" t="n">
        <f aca="false">$A15</f>
        <v>4</v>
      </c>
      <c r="AG15" s="69" t="n">
        <v>70</v>
      </c>
      <c r="AH15" s="21" t="n">
        <f aca="false">(AG15/$S15)*$U15</f>
        <v>1348.2</v>
      </c>
      <c r="AI15" s="21"/>
      <c r="AJ15" s="69" t="n">
        <v>7</v>
      </c>
      <c r="AK15" s="21" t="n">
        <f aca="false">(AJ15/$S15)*$U15</f>
        <v>134.82</v>
      </c>
      <c r="AL15" s="21"/>
      <c r="AM15" s="69" t="n">
        <v>24</v>
      </c>
      <c r="AN15" s="21" t="n">
        <f aca="false">(AM15/$S15)*$U15</f>
        <v>462.24</v>
      </c>
      <c r="AO15" s="21"/>
      <c r="AP15" s="69" t="n">
        <v>8</v>
      </c>
      <c r="AQ15" s="21" t="n">
        <f aca="false">(AP15/$S15)*$U15</f>
        <v>154.08</v>
      </c>
      <c r="AR15" s="21"/>
      <c r="AU15" s="195" t="n">
        <f aca="false">$A15</f>
        <v>4</v>
      </c>
      <c r="AV15" s="69" t="n">
        <v>20</v>
      </c>
      <c r="AW15" s="21" t="n">
        <f aca="false">(AV15/$S15)*$U15</f>
        <v>385.2</v>
      </c>
      <c r="AX15" s="21"/>
      <c r="AY15" s="69" t="n">
        <v>8</v>
      </c>
      <c r="AZ15" s="21" t="n">
        <f aca="false">(AY15/$S15)*$U15</f>
        <v>154.08</v>
      </c>
      <c r="BA15" s="21"/>
      <c r="BB15" s="69" t="n">
        <v>5</v>
      </c>
      <c r="BC15" s="21" t="n">
        <f aca="false">(BB15/$S15)*$U15</f>
        <v>96.3</v>
      </c>
      <c r="BD15" s="21"/>
      <c r="BE15" s="69" t="n">
        <v>3</v>
      </c>
      <c r="BF15" s="21" t="n">
        <f aca="false">(BE15/$S15)*$U15</f>
        <v>57.78</v>
      </c>
      <c r="BG15" s="21"/>
      <c r="BJ15" s="195" t="n">
        <f aca="false">$A15</f>
        <v>4</v>
      </c>
      <c r="BK15" s="69" t="n">
        <v>5</v>
      </c>
      <c r="BL15" s="21" t="n">
        <f aca="false">(BK15/$S15)*$U15</f>
        <v>96.3</v>
      </c>
      <c r="BM15" s="21"/>
      <c r="BN15" s="69" t="n">
        <v>3</v>
      </c>
      <c r="BO15" s="21" t="n">
        <f aca="false">(BN15/$S15)*$U15</f>
        <v>57.78</v>
      </c>
      <c r="BP15" s="21"/>
      <c r="BQ15" s="69" t="n">
        <v>3</v>
      </c>
      <c r="BR15" s="21" t="n">
        <f aca="false">(BQ15/$S15)*$U15</f>
        <v>57.78</v>
      </c>
      <c r="BS15" s="21"/>
      <c r="BT15" s="69" t="n">
        <v>3</v>
      </c>
      <c r="BU15" s="21" t="n">
        <f aca="false">(BT15/$S15)*$U15</f>
        <v>57.78</v>
      </c>
      <c r="BV15" s="21"/>
      <c r="BY15" s="195" t="n">
        <f aca="false">$A15</f>
        <v>4</v>
      </c>
      <c r="BZ15" s="69" t="n">
        <v>3</v>
      </c>
      <c r="CA15" s="21" t="n">
        <f aca="false">(BZ15/$S15)*$U15</f>
        <v>57.78</v>
      </c>
      <c r="CB15" s="21"/>
      <c r="CC15" s="69" t="n">
        <v>3</v>
      </c>
      <c r="CD15" s="21" t="n">
        <f aca="false">(CC15/$S15)*$U15</f>
        <v>57.78</v>
      </c>
      <c r="CE15" s="21"/>
      <c r="CF15" s="69" t="n">
        <v>3</v>
      </c>
      <c r="CG15" s="21" t="n">
        <f aca="false">(CF15/$S15)*$U15</f>
        <v>57.78</v>
      </c>
      <c r="CH15" s="21"/>
      <c r="CI15" s="69" t="n">
        <v>3</v>
      </c>
      <c r="CJ15" s="21" t="n">
        <f aca="false">(CI15/$S15)*$U15</f>
        <v>57.78</v>
      </c>
      <c r="CK15" s="21"/>
      <c r="CN15" s="195" t="n">
        <f aca="false">$A15</f>
        <v>4</v>
      </c>
      <c r="CO15" s="69" t="n">
        <v>8</v>
      </c>
      <c r="CP15" s="21" t="n">
        <f aca="false">(CO15/$S15)*$U15</f>
        <v>154.08</v>
      </c>
      <c r="CQ15" s="21"/>
      <c r="CR15" s="69" t="n">
        <v>3</v>
      </c>
      <c r="CS15" s="21" t="n">
        <f aca="false">(CR15/$S15)*$U15</f>
        <v>57.78</v>
      </c>
      <c r="CT15" s="21"/>
      <c r="CU15" s="69" t="n">
        <v>3</v>
      </c>
      <c r="CV15" s="21" t="n">
        <f aca="false">(CU15/$S15)*$U15</f>
        <v>57.78</v>
      </c>
      <c r="CW15" s="21"/>
      <c r="CX15" s="69" t="n">
        <v>3</v>
      </c>
      <c r="CY15" s="21" t="n">
        <f aca="false">(CX15/$S15)*$U15</f>
        <v>57.78</v>
      </c>
      <c r="CZ15" s="21"/>
      <c r="DC15" s="195" t="n">
        <f aca="false">$A15</f>
        <v>4</v>
      </c>
      <c r="DD15" s="69" t="n">
        <v>3</v>
      </c>
      <c r="DE15" s="21" t="n">
        <f aca="false">(DD15/$S15)*$U15</f>
        <v>57.78</v>
      </c>
      <c r="DF15" s="21"/>
      <c r="DG15" s="69" t="n">
        <v>3</v>
      </c>
      <c r="DH15" s="21" t="n">
        <f aca="false">(DG15/$S15)*$U15</f>
        <v>57.78</v>
      </c>
      <c r="DI15" s="21"/>
      <c r="DJ15" s="69" t="n">
        <v>3</v>
      </c>
      <c r="DK15" s="21" t="n">
        <f aca="false">(DJ15/$S15)*$U15</f>
        <v>57.78</v>
      </c>
      <c r="DL15" s="21"/>
      <c r="DM15" s="69" t="n">
        <v>3</v>
      </c>
      <c r="DN15" s="21" t="n">
        <f aca="false">(DM15/$S15)*$U15</f>
        <v>57.78</v>
      </c>
      <c r="DO15" s="21"/>
      <c r="DR15" s="195" t="n">
        <f aca="false">$A15</f>
        <v>4</v>
      </c>
      <c r="DS15" s="69" t="n">
        <v>3</v>
      </c>
      <c r="DT15" s="21" t="n">
        <f aca="false">(DS15/$S15)*$U15</f>
        <v>57.78</v>
      </c>
      <c r="DU15" s="21"/>
      <c r="DV15" s="69" t="n">
        <v>5</v>
      </c>
      <c r="DW15" s="21" t="n">
        <f aca="false">(DV15/$S15)*$U15</f>
        <v>96.3</v>
      </c>
      <c r="DX15" s="21"/>
      <c r="DY15" s="69" t="n">
        <v>3</v>
      </c>
      <c r="DZ15" s="21" t="n">
        <f aca="false">(DY15/$S15)*$U15</f>
        <v>57.78</v>
      </c>
      <c r="EA15" s="21"/>
      <c r="EB15" s="69" t="n">
        <v>3</v>
      </c>
      <c r="EC15" s="21" t="n">
        <f aca="false">(EB15/$S15)*$U15</f>
        <v>57.78</v>
      </c>
      <c r="ED15" s="21"/>
      <c r="EG15" s="195" t="n">
        <f aca="false">$A15</f>
        <v>4</v>
      </c>
      <c r="EH15" s="69" t="n">
        <v>3</v>
      </c>
      <c r="EI15" s="21" t="n">
        <f aca="false">(EH15/$S15)*$U15</f>
        <v>57.78</v>
      </c>
      <c r="EJ15" s="21"/>
      <c r="EK15" s="195" t="n">
        <f aca="false">$A15</f>
        <v>4</v>
      </c>
      <c r="EL15" s="69" t="n">
        <v>1</v>
      </c>
      <c r="EM15" s="21" t="n">
        <f aca="false">(EL15/$S15)*$U15</f>
        <v>19.26</v>
      </c>
      <c r="EN15" s="21"/>
      <c r="EO15" s="199"/>
      <c r="EP15" s="199"/>
      <c r="EQ15" s="199"/>
    </row>
    <row r="16" customFormat="false" ht="33.75" hidden="false" customHeight="true" outlineLevel="0" collapsed="false">
      <c r="A16" s="195" t="n">
        <v>5</v>
      </c>
      <c r="B16" s="196" t="s">
        <v>241</v>
      </c>
      <c r="C16" s="196"/>
      <c r="D16" s="196"/>
      <c r="E16" s="196"/>
      <c r="F16" s="196"/>
      <c r="G16" s="196"/>
      <c r="H16" s="196"/>
      <c r="I16" s="196"/>
      <c r="J16" s="196"/>
      <c r="K16" s="196"/>
      <c r="L16" s="42" t="s">
        <v>242</v>
      </c>
      <c r="M16" s="42"/>
      <c r="N16" s="42"/>
      <c r="O16" s="197" t="s">
        <v>233</v>
      </c>
      <c r="P16" s="197"/>
      <c r="Q16" s="69" t="n">
        <f aca="false">AG16+AJ16+AM16+AP16+AV16+AY16+BB16+BE16+BK16+BN16+BQ16+BT16+BZ16+CC16+CF16+CI16+CO16+CR16+CU16+CX16+DD16+DG16+DJ16+DM16+DS16+DV16+DY16+EB16+EH16+EL16</f>
        <v>103</v>
      </c>
      <c r="R16" s="69"/>
      <c r="S16" s="69" t="n">
        <v>2</v>
      </c>
      <c r="T16" s="69"/>
      <c r="U16" s="198" t="n">
        <v>106.33</v>
      </c>
      <c r="V16" s="198"/>
      <c r="W16" s="198"/>
      <c r="X16" s="13"/>
      <c r="Y16" s="13"/>
      <c r="Z16" s="13"/>
      <c r="AA16" s="13"/>
      <c r="AB16" s="13"/>
      <c r="AC16" s="13"/>
      <c r="AF16" s="195" t="n">
        <f aca="false">$A16</f>
        <v>5</v>
      </c>
      <c r="AG16" s="69" t="n">
        <v>43</v>
      </c>
      <c r="AH16" s="21" t="n">
        <f aca="false">(AG16/$S16)*$U16</f>
        <v>2286.095</v>
      </c>
      <c r="AI16" s="21"/>
      <c r="AJ16" s="69" t="n">
        <v>4</v>
      </c>
      <c r="AK16" s="21" t="n">
        <f aca="false">(AJ16/$S16)*$U16</f>
        <v>212.66</v>
      </c>
      <c r="AL16" s="21"/>
      <c r="AM16" s="69" t="n">
        <v>15</v>
      </c>
      <c r="AN16" s="21" t="n">
        <f aca="false">(AM16/$S16)*$U16</f>
        <v>797.475</v>
      </c>
      <c r="AO16" s="21"/>
      <c r="AP16" s="69" t="n">
        <v>5</v>
      </c>
      <c r="AQ16" s="21" t="n">
        <f aca="false">(AP16/$S16)*$U16</f>
        <v>265.825</v>
      </c>
      <c r="AR16" s="21"/>
      <c r="AU16" s="195" t="n">
        <f aca="false">$A16</f>
        <v>5</v>
      </c>
      <c r="AV16" s="69" t="n">
        <v>12</v>
      </c>
      <c r="AW16" s="21" t="n">
        <f aca="false">(AV16/$S16)*$U16</f>
        <v>637.98</v>
      </c>
      <c r="AX16" s="21"/>
      <c r="AY16" s="69" t="n">
        <v>10</v>
      </c>
      <c r="AZ16" s="21" t="n">
        <f aca="false">(AY16/$S16)*$U16</f>
        <v>531.65</v>
      </c>
      <c r="BA16" s="21"/>
      <c r="BB16" s="69" t="n">
        <v>2</v>
      </c>
      <c r="BC16" s="21" t="n">
        <f aca="false">(BB16/$S16)*$U16</f>
        <v>106.33</v>
      </c>
      <c r="BD16" s="21"/>
      <c r="BE16" s="69" t="n">
        <v>0</v>
      </c>
      <c r="BF16" s="21" t="n">
        <f aca="false">(BE16/$S16)*$U16</f>
        <v>0</v>
      </c>
      <c r="BG16" s="21"/>
      <c r="BJ16" s="195" t="n">
        <f aca="false">$A16</f>
        <v>5</v>
      </c>
      <c r="BK16" s="69" t="n">
        <v>0</v>
      </c>
      <c r="BL16" s="21" t="n">
        <f aca="false">(BK16/$S16)*$U16</f>
        <v>0</v>
      </c>
      <c r="BM16" s="21"/>
      <c r="BN16" s="69" t="n">
        <v>0</v>
      </c>
      <c r="BO16" s="21" t="n">
        <f aca="false">(BN16/$S16)*$U16</f>
        <v>0</v>
      </c>
      <c r="BP16" s="21"/>
      <c r="BQ16" s="69" t="n">
        <v>0</v>
      </c>
      <c r="BR16" s="21" t="n">
        <f aca="false">(BQ16/$S16)*$U16</f>
        <v>0</v>
      </c>
      <c r="BS16" s="21"/>
      <c r="BT16" s="69" t="n">
        <v>0</v>
      </c>
      <c r="BU16" s="21" t="n">
        <f aca="false">(BT16/$S16)*$U16</f>
        <v>0</v>
      </c>
      <c r="BV16" s="21"/>
      <c r="BY16" s="195" t="n">
        <f aca="false">$A16</f>
        <v>5</v>
      </c>
      <c r="BZ16" s="69" t="n">
        <v>0</v>
      </c>
      <c r="CA16" s="21" t="n">
        <f aca="false">(BZ16/$S16)*$U16</f>
        <v>0</v>
      </c>
      <c r="CB16" s="21"/>
      <c r="CC16" s="69" t="n">
        <v>0</v>
      </c>
      <c r="CD16" s="21" t="n">
        <f aca="false">(CC16/$S16)*$U16</f>
        <v>0</v>
      </c>
      <c r="CE16" s="21"/>
      <c r="CF16" s="69" t="n">
        <v>0</v>
      </c>
      <c r="CG16" s="21" t="n">
        <f aca="false">(CF16/$S16)*$U16</f>
        <v>0</v>
      </c>
      <c r="CH16" s="21"/>
      <c r="CI16" s="69" t="n">
        <v>0</v>
      </c>
      <c r="CJ16" s="21" t="n">
        <f aca="false">(CI16/$S16)*$U16</f>
        <v>0</v>
      </c>
      <c r="CK16" s="21"/>
      <c r="CN16" s="195" t="n">
        <f aca="false">$A16</f>
        <v>5</v>
      </c>
      <c r="CO16" s="69" t="n">
        <v>10</v>
      </c>
      <c r="CP16" s="21" t="n">
        <f aca="false">(CO16/$S16)*$U16</f>
        <v>531.65</v>
      </c>
      <c r="CQ16" s="21"/>
      <c r="CR16" s="69" t="n">
        <v>0</v>
      </c>
      <c r="CS16" s="21" t="n">
        <f aca="false">(CR16/$S16)*$U16</f>
        <v>0</v>
      </c>
      <c r="CT16" s="21"/>
      <c r="CU16" s="69" t="n">
        <v>0</v>
      </c>
      <c r="CV16" s="21" t="n">
        <f aca="false">(CU16/$S16)*$U16</f>
        <v>0</v>
      </c>
      <c r="CW16" s="21"/>
      <c r="CX16" s="69" t="n">
        <v>0</v>
      </c>
      <c r="CY16" s="21" t="n">
        <f aca="false">(CX16/$S16)*$U16</f>
        <v>0</v>
      </c>
      <c r="CZ16" s="21"/>
      <c r="DC16" s="195" t="n">
        <f aca="false">$A16</f>
        <v>5</v>
      </c>
      <c r="DD16" s="69" t="n">
        <v>0</v>
      </c>
      <c r="DE16" s="21" t="n">
        <f aca="false">(DD16/$S16)*$U16</f>
        <v>0</v>
      </c>
      <c r="DF16" s="21"/>
      <c r="DG16" s="69" t="n">
        <v>0</v>
      </c>
      <c r="DH16" s="21" t="n">
        <f aca="false">(DG16/$S16)*$U16</f>
        <v>0</v>
      </c>
      <c r="DI16" s="21"/>
      <c r="DJ16" s="69" t="n">
        <v>0</v>
      </c>
      <c r="DK16" s="21" t="n">
        <f aca="false">(DJ16/$S16)*$U16</f>
        <v>0</v>
      </c>
      <c r="DL16" s="21"/>
      <c r="DM16" s="69" t="n">
        <v>0</v>
      </c>
      <c r="DN16" s="21" t="n">
        <f aca="false">(DM16/$S16)*$U16</f>
        <v>0</v>
      </c>
      <c r="DO16" s="21"/>
      <c r="DR16" s="195" t="n">
        <f aca="false">$A16</f>
        <v>5</v>
      </c>
      <c r="DS16" s="69" t="n">
        <v>0</v>
      </c>
      <c r="DT16" s="21" t="n">
        <f aca="false">(DS16/$S16)*$U16</f>
        <v>0</v>
      </c>
      <c r="DU16" s="21"/>
      <c r="DV16" s="69" t="n">
        <v>2</v>
      </c>
      <c r="DW16" s="21" t="n">
        <f aca="false">(DV16/$S16)*$U16</f>
        <v>106.33</v>
      </c>
      <c r="DX16" s="21"/>
      <c r="DY16" s="69" t="n">
        <v>0</v>
      </c>
      <c r="DZ16" s="21" t="n">
        <f aca="false">(DY16/$S16)*$U16</f>
        <v>0</v>
      </c>
      <c r="EA16" s="21"/>
      <c r="EB16" s="69" t="n">
        <v>0</v>
      </c>
      <c r="EC16" s="21" t="n">
        <f aca="false">(EB16/$S16)*$U16</f>
        <v>0</v>
      </c>
      <c r="ED16" s="21"/>
      <c r="EG16" s="195" t="n">
        <f aca="false">$A16</f>
        <v>5</v>
      </c>
      <c r="EH16" s="69" t="n">
        <v>0</v>
      </c>
      <c r="EI16" s="21" t="n">
        <f aca="false">(EH16/$S16)*$U16</f>
        <v>0</v>
      </c>
      <c r="EJ16" s="21"/>
      <c r="EK16" s="195" t="n">
        <f aca="false">$A16</f>
        <v>5</v>
      </c>
      <c r="EL16" s="69" t="n">
        <v>0</v>
      </c>
      <c r="EM16" s="21" t="n">
        <f aca="false">(EL16/$S16)*$U16</f>
        <v>0</v>
      </c>
      <c r="EN16" s="21"/>
      <c r="EO16" s="199"/>
      <c r="EP16" s="199"/>
      <c r="EQ16" s="199"/>
    </row>
    <row r="17" customFormat="false" ht="33.75" hidden="false" customHeight="true" outlineLevel="0" collapsed="false">
      <c r="A17" s="195" t="n">
        <v>6</v>
      </c>
      <c r="B17" s="196" t="s">
        <v>243</v>
      </c>
      <c r="C17" s="196"/>
      <c r="D17" s="196"/>
      <c r="E17" s="196"/>
      <c r="F17" s="196"/>
      <c r="G17" s="196"/>
      <c r="H17" s="196"/>
      <c r="I17" s="196"/>
      <c r="J17" s="196"/>
      <c r="K17" s="196"/>
      <c r="L17" s="42" t="s">
        <v>244</v>
      </c>
      <c r="M17" s="42"/>
      <c r="N17" s="42"/>
      <c r="O17" s="197" t="s">
        <v>233</v>
      </c>
      <c r="P17" s="197"/>
      <c r="Q17" s="69" t="n">
        <f aca="false">AG17+AJ17+AM17+AP17+AV17+AY17+BB17+BE17+BK17+BN17+BQ17+BT17+BZ17+CC17+CF17+CI17+CO17+CR17+CU17+CX17+DD17+DG17+DJ17+DM17+DS17+DV17+DY17+EB17+EH17+EL17</f>
        <v>197</v>
      </c>
      <c r="R17" s="69"/>
      <c r="S17" s="69" t="n">
        <v>1</v>
      </c>
      <c r="T17" s="69"/>
      <c r="U17" s="198" t="n">
        <v>27.35</v>
      </c>
      <c r="V17" s="198"/>
      <c r="W17" s="198"/>
      <c r="X17" s="13"/>
      <c r="Y17" s="13"/>
      <c r="Z17" s="13"/>
      <c r="AA17" s="13"/>
      <c r="AB17" s="13"/>
      <c r="AC17" s="13"/>
      <c r="AF17" s="195" t="n">
        <f aca="false">$A17</f>
        <v>6</v>
      </c>
      <c r="AG17" s="69" t="n">
        <v>70</v>
      </c>
      <c r="AH17" s="21" t="n">
        <f aca="false">(AG17/$S17)*$U17</f>
        <v>1914.5</v>
      </c>
      <c r="AI17" s="21"/>
      <c r="AJ17" s="69" t="n">
        <v>8</v>
      </c>
      <c r="AK17" s="21" t="n">
        <f aca="false">(AJ17/$S17)*$U17</f>
        <v>218.8</v>
      </c>
      <c r="AL17" s="21"/>
      <c r="AM17" s="69" t="n">
        <v>24</v>
      </c>
      <c r="AN17" s="21" t="n">
        <f aca="false">(AM17/$S17)*$U17</f>
        <v>656.4</v>
      </c>
      <c r="AO17" s="21"/>
      <c r="AP17" s="69" t="n">
        <v>8</v>
      </c>
      <c r="AQ17" s="21" t="n">
        <f aca="false">(AP17/$S17)*$U17</f>
        <v>218.8</v>
      </c>
      <c r="AR17" s="21"/>
      <c r="AU17" s="195" t="n">
        <f aca="false">$A17</f>
        <v>6</v>
      </c>
      <c r="AV17" s="69" t="n">
        <v>20</v>
      </c>
      <c r="AW17" s="21" t="n">
        <f aca="false">(AV17/$S17)*$U17</f>
        <v>547</v>
      </c>
      <c r="AX17" s="21"/>
      <c r="AY17" s="69" t="n">
        <v>8</v>
      </c>
      <c r="AZ17" s="21" t="n">
        <f aca="false">(AY17/$S17)*$U17</f>
        <v>218.8</v>
      </c>
      <c r="BA17" s="21"/>
      <c r="BB17" s="69" t="n">
        <v>4</v>
      </c>
      <c r="BC17" s="21" t="n">
        <f aca="false">(BB17/$S17)*$U17</f>
        <v>109.4</v>
      </c>
      <c r="BD17" s="21"/>
      <c r="BE17" s="69" t="n">
        <v>2</v>
      </c>
      <c r="BF17" s="21" t="n">
        <f aca="false">(BE17/$S17)*$U17</f>
        <v>54.7</v>
      </c>
      <c r="BG17" s="21"/>
      <c r="BJ17" s="195" t="n">
        <f aca="false">$A17</f>
        <v>6</v>
      </c>
      <c r="BK17" s="69" t="n">
        <v>4</v>
      </c>
      <c r="BL17" s="21" t="n">
        <f aca="false">(BK17/$S17)*$U17</f>
        <v>109.4</v>
      </c>
      <c r="BM17" s="21"/>
      <c r="BN17" s="69" t="n">
        <v>2</v>
      </c>
      <c r="BO17" s="21" t="n">
        <f aca="false">(BN17/$S17)*$U17</f>
        <v>54.7</v>
      </c>
      <c r="BP17" s="21"/>
      <c r="BQ17" s="69" t="n">
        <v>2</v>
      </c>
      <c r="BR17" s="21" t="n">
        <f aca="false">(BQ17/$S17)*$U17</f>
        <v>54.7</v>
      </c>
      <c r="BS17" s="21"/>
      <c r="BT17" s="69" t="n">
        <v>2</v>
      </c>
      <c r="BU17" s="21" t="n">
        <f aca="false">(BT17/$S17)*$U17</f>
        <v>54.7</v>
      </c>
      <c r="BV17" s="21"/>
      <c r="BY17" s="195" t="n">
        <f aca="false">$A17</f>
        <v>6</v>
      </c>
      <c r="BZ17" s="69" t="n">
        <v>2</v>
      </c>
      <c r="CA17" s="21" t="n">
        <f aca="false">(BZ17/$S17)*$U17</f>
        <v>54.7</v>
      </c>
      <c r="CB17" s="21"/>
      <c r="CC17" s="69" t="n">
        <v>2</v>
      </c>
      <c r="CD17" s="21" t="n">
        <f aca="false">(CC17/$S17)*$U17</f>
        <v>54.7</v>
      </c>
      <c r="CE17" s="21"/>
      <c r="CF17" s="69" t="n">
        <v>2</v>
      </c>
      <c r="CG17" s="21" t="n">
        <f aca="false">(CF17/$S17)*$U17</f>
        <v>54.7</v>
      </c>
      <c r="CH17" s="21"/>
      <c r="CI17" s="69" t="n">
        <v>2</v>
      </c>
      <c r="CJ17" s="21" t="n">
        <f aca="false">(CI17/$S17)*$U17</f>
        <v>54.7</v>
      </c>
      <c r="CK17" s="21"/>
      <c r="CN17" s="195" t="n">
        <f aca="false">$A17</f>
        <v>6</v>
      </c>
      <c r="CO17" s="69" t="n">
        <v>8</v>
      </c>
      <c r="CP17" s="21" t="n">
        <f aca="false">(CO17/$S17)*$U17</f>
        <v>218.8</v>
      </c>
      <c r="CQ17" s="21"/>
      <c r="CR17" s="69" t="n">
        <v>2</v>
      </c>
      <c r="CS17" s="21" t="n">
        <f aca="false">(CR17/$S17)*$U17</f>
        <v>54.7</v>
      </c>
      <c r="CT17" s="21"/>
      <c r="CU17" s="69" t="n">
        <v>2</v>
      </c>
      <c r="CV17" s="21" t="n">
        <f aca="false">(CU17/$S17)*$U17</f>
        <v>54.7</v>
      </c>
      <c r="CW17" s="21"/>
      <c r="CX17" s="69" t="n">
        <v>2</v>
      </c>
      <c r="CY17" s="21" t="n">
        <f aca="false">(CX17/$S17)*$U17</f>
        <v>54.7</v>
      </c>
      <c r="CZ17" s="21"/>
      <c r="DC17" s="195" t="n">
        <f aca="false">$A17</f>
        <v>6</v>
      </c>
      <c r="DD17" s="69" t="n">
        <v>2</v>
      </c>
      <c r="DE17" s="21" t="n">
        <f aca="false">(DD17/$S17)*$U17</f>
        <v>54.7</v>
      </c>
      <c r="DF17" s="21"/>
      <c r="DG17" s="69" t="n">
        <v>2</v>
      </c>
      <c r="DH17" s="21" t="n">
        <f aca="false">(DG17/$S17)*$U17</f>
        <v>54.7</v>
      </c>
      <c r="DI17" s="21"/>
      <c r="DJ17" s="69" t="n">
        <v>2</v>
      </c>
      <c r="DK17" s="21" t="n">
        <f aca="false">(DJ17/$S17)*$U17</f>
        <v>54.7</v>
      </c>
      <c r="DL17" s="21"/>
      <c r="DM17" s="69" t="n">
        <v>2</v>
      </c>
      <c r="DN17" s="21" t="n">
        <f aca="false">(DM17/$S17)*$U17</f>
        <v>54.7</v>
      </c>
      <c r="DO17" s="21"/>
      <c r="DR17" s="195" t="n">
        <f aca="false">$A17</f>
        <v>6</v>
      </c>
      <c r="DS17" s="69" t="n">
        <v>2</v>
      </c>
      <c r="DT17" s="21" t="n">
        <f aca="false">(DS17/$S17)*$U17</f>
        <v>54.7</v>
      </c>
      <c r="DU17" s="21"/>
      <c r="DV17" s="69" t="n">
        <v>4</v>
      </c>
      <c r="DW17" s="21" t="n">
        <f aca="false">(DV17/$S17)*$U17</f>
        <v>109.4</v>
      </c>
      <c r="DX17" s="21"/>
      <c r="DY17" s="69" t="n">
        <v>2</v>
      </c>
      <c r="DZ17" s="21" t="n">
        <f aca="false">(DY17/$S17)*$U17</f>
        <v>54.7</v>
      </c>
      <c r="EA17" s="21"/>
      <c r="EB17" s="69" t="n">
        <v>2</v>
      </c>
      <c r="EC17" s="21" t="n">
        <f aca="false">(EB17/$S17)*$U17</f>
        <v>54.7</v>
      </c>
      <c r="ED17" s="21"/>
      <c r="EG17" s="195" t="n">
        <f aca="false">$A17</f>
        <v>6</v>
      </c>
      <c r="EH17" s="69" t="n">
        <v>2</v>
      </c>
      <c r="EI17" s="21" t="n">
        <f aca="false">(EH17/$S17)*$U17</f>
        <v>54.7</v>
      </c>
      <c r="EJ17" s="21"/>
      <c r="EK17" s="195" t="n">
        <f aca="false">$A17</f>
        <v>6</v>
      </c>
      <c r="EL17" s="69" t="n">
        <v>1</v>
      </c>
      <c r="EM17" s="21" t="n">
        <f aca="false">(EL17/$S17)*$U17</f>
        <v>27.35</v>
      </c>
      <c r="EN17" s="21"/>
      <c r="EO17" s="199"/>
      <c r="EP17" s="199"/>
      <c r="EQ17" s="199"/>
    </row>
    <row r="18" customFormat="false" ht="33.75" hidden="false" customHeight="true" outlineLevel="0" collapsed="false">
      <c r="A18" s="195" t="n">
        <v>7</v>
      </c>
      <c r="B18" s="196" t="s">
        <v>245</v>
      </c>
      <c r="C18" s="196"/>
      <c r="D18" s="196"/>
      <c r="E18" s="196"/>
      <c r="F18" s="196"/>
      <c r="G18" s="196"/>
      <c r="H18" s="196"/>
      <c r="I18" s="196"/>
      <c r="J18" s="196"/>
      <c r="K18" s="196"/>
      <c r="L18" s="42" t="s">
        <v>8</v>
      </c>
      <c r="M18" s="42"/>
      <c r="N18" s="42"/>
      <c r="O18" s="197" t="s">
        <v>233</v>
      </c>
      <c r="P18" s="197"/>
      <c r="Q18" s="69" t="n">
        <f aca="false">AG18+AJ18+AM18+AP18+AV18+AY18+BB18+BE18+BK18+BN18+BQ18+BT18+BZ18+CC18+CF18+CI18+CO18+CR18+CU18+CX18+DD18+DG18+DJ18+DM18+DS18+DV18+DY18+EB18+EH18+EL18</f>
        <v>199</v>
      </c>
      <c r="R18" s="69"/>
      <c r="S18" s="69" t="n">
        <v>1</v>
      </c>
      <c r="T18" s="69"/>
      <c r="U18" s="198" t="n">
        <v>56.72</v>
      </c>
      <c r="V18" s="198"/>
      <c r="W18" s="198"/>
      <c r="X18" s="13"/>
      <c r="Y18" s="13"/>
      <c r="Z18" s="13"/>
      <c r="AA18" s="13"/>
      <c r="AB18" s="13"/>
      <c r="AC18" s="13"/>
      <c r="AF18" s="195" t="n">
        <f aca="false">$A18</f>
        <v>7</v>
      </c>
      <c r="AG18" s="69" t="n">
        <v>58</v>
      </c>
      <c r="AH18" s="21" t="n">
        <f aca="false">(AG18/$S18)*$U18</f>
        <v>3289.76</v>
      </c>
      <c r="AI18" s="21"/>
      <c r="AJ18" s="69" t="n">
        <v>6</v>
      </c>
      <c r="AK18" s="21" t="n">
        <f aca="false">(AJ18/$S18)*$U18</f>
        <v>340.32</v>
      </c>
      <c r="AL18" s="21"/>
      <c r="AM18" s="69" t="n">
        <v>20</v>
      </c>
      <c r="AN18" s="21" t="n">
        <f aca="false">(AM18/$S18)*$U18</f>
        <v>1134.4</v>
      </c>
      <c r="AO18" s="21"/>
      <c r="AP18" s="69" t="n">
        <v>7</v>
      </c>
      <c r="AQ18" s="21" t="n">
        <f aca="false">(AP18/$S18)*$U18</f>
        <v>397.04</v>
      </c>
      <c r="AR18" s="21"/>
      <c r="AU18" s="195" t="n">
        <f aca="false">$A18</f>
        <v>7</v>
      </c>
      <c r="AV18" s="69" t="n">
        <v>15</v>
      </c>
      <c r="AW18" s="21" t="n">
        <f aca="false">(AV18/$S18)*$U18</f>
        <v>850.8</v>
      </c>
      <c r="AX18" s="21"/>
      <c r="AY18" s="69" t="n">
        <v>10</v>
      </c>
      <c r="AZ18" s="21" t="n">
        <f aca="false">(AY18/$S18)*$U18</f>
        <v>567.2</v>
      </c>
      <c r="BA18" s="21"/>
      <c r="BB18" s="69" t="n">
        <v>5</v>
      </c>
      <c r="BC18" s="21" t="n">
        <f aca="false">(BB18/$S18)*$U18</f>
        <v>283.6</v>
      </c>
      <c r="BD18" s="21"/>
      <c r="BE18" s="69" t="n">
        <v>3</v>
      </c>
      <c r="BF18" s="21" t="n">
        <f aca="false">(BE18/$S18)*$U18</f>
        <v>170.16</v>
      </c>
      <c r="BG18" s="21"/>
      <c r="BJ18" s="195" t="n">
        <f aca="false">$A18</f>
        <v>7</v>
      </c>
      <c r="BK18" s="69" t="n">
        <v>5</v>
      </c>
      <c r="BL18" s="21" t="n">
        <f aca="false">(BK18/$S18)*$U18</f>
        <v>283.6</v>
      </c>
      <c r="BM18" s="21"/>
      <c r="BN18" s="69" t="n">
        <v>3</v>
      </c>
      <c r="BO18" s="21" t="n">
        <f aca="false">(BN18/$S18)*$U18</f>
        <v>170.16</v>
      </c>
      <c r="BP18" s="21"/>
      <c r="BQ18" s="69" t="n">
        <v>3</v>
      </c>
      <c r="BR18" s="21" t="n">
        <f aca="false">(BQ18/$S18)*$U18</f>
        <v>170.16</v>
      </c>
      <c r="BS18" s="21"/>
      <c r="BT18" s="69" t="n">
        <v>3</v>
      </c>
      <c r="BU18" s="21" t="n">
        <f aca="false">(BT18/$S18)*$U18</f>
        <v>170.16</v>
      </c>
      <c r="BV18" s="21"/>
      <c r="BY18" s="195" t="n">
        <f aca="false">$A18</f>
        <v>7</v>
      </c>
      <c r="BZ18" s="69" t="n">
        <v>3</v>
      </c>
      <c r="CA18" s="21" t="n">
        <f aca="false">(BZ18/$S18)*$U18</f>
        <v>170.16</v>
      </c>
      <c r="CB18" s="21"/>
      <c r="CC18" s="69" t="n">
        <v>3</v>
      </c>
      <c r="CD18" s="21" t="n">
        <f aca="false">(CC18/$S18)*$U18</f>
        <v>170.16</v>
      </c>
      <c r="CE18" s="21"/>
      <c r="CF18" s="69" t="n">
        <v>3</v>
      </c>
      <c r="CG18" s="21" t="n">
        <f aca="false">(CF18/$S18)*$U18</f>
        <v>170.16</v>
      </c>
      <c r="CH18" s="21"/>
      <c r="CI18" s="69" t="n">
        <v>3</v>
      </c>
      <c r="CJ18" s="21" t="n">
        <f aca="false">(CI18/$S18)*$U18</f>
        <v>170.16</v>
      </c>
      <c r="CK18" s="21"/>
      <c r="CN18" s="195" t="n">
        <f aca="false">$A18</f>
        <v>7</v>
      </c>
      <c r="CO18" s="69" t="n">
        <v>10</v>
      </c>
      <c r="CP18" s="21" t="n">
        <f aca="false">(CO18/$S18)*$U18</f>
        <v>567.2</v>
      </c>
      <c r="CQ18" s="21"/>
      <c r="CR18" s="69" t="n">
        <v>3</v>
      </c>
      <c r="CS18" s="21" t="n">
        <f aca="false">(CR18/$S18)*$U18</f>
        <v>170.16</v>
      </c>
      <c r="CT18" s="21"/>
      <c r="CU18" s="69" t="n">
        <v>3</v>
      </c>
      <c r="CV18" s="21" t="n">
        <f aca="false">(CU18/$S18)*$U18</f>
        <v>170.16</v>
      </c>
      <c r="CW18" s="21"/>
      <c r="CX18" s="69" t="n">
        <v>3</v>
      </c>
      <c r="CY18" s="21" t="n">
        <f aca="false">(CX18/$S18)*$U18</f>
        <v>170.16</v>
      </c>
      <c r="CZ18" s="21"/>
      <c r="DC18" s="195" t="n">
        <f aca="false">$A18</f>
        <v>7</v>
      </c>
      <c r="DD18" s="69" t="n">
        <v>3</v>
      </c>
      <c r="DE18" s="21" t="n">
        <f aca="false">(DD18/$S18)*$U18</f>
        <v>170.16</v>
      </c>
      <c r="DF18" s="21"/>
      <c r="DG18" s="69" t="n">
        <v>3</v>
      </c>
      <c r="DH18" s="21" t="n">
        <f aca="false">(DG18/$S18)*$U18</f>
        <v>170.16</v>
      </c>
      <c r="DI18" s="21"/>
      <c r="DJ18" s="69" t="n">
        <v>3</v>
      </c>
      <c r="DK18" s="21" t="n">
        <f aca="false">(DJ18/$S18)*$U18</f>
        <v>170.16</v>
      </c>
      <c r="DL18" s="21"/>
      <c r="DM18" s="69" t="n">
        <v>3</v>
      </c>
      <c r="DN18" s="21" t="n">
        <f aca="false">(DM18/$S18)*$U18</f>
        <v>170.16</v>
      </c>
      <c r="DO18" s="21"/>
      <c r="DR18" s="195" t="n">
        <f aca="false">$A18</f>
        <v>7</v>
      </c>
      <c r="DS18" s="69" t="n">
        <v>3</v>
      </c>
      <c r="DT18" s="21" t="n">
        <f aca="false">(DS18/$S18)*$U18</f>
        <v>170.16</v>
      </c>
      <c r="DU18" s="21"/>
      <c r="DV18" s="69" t="n">
        <v>5</v>
      </c>
      <c r="DW18" s="21" t="n">
        <f aca="false">(DV18/$S18)*$U18</f>
        <v>283.6</v>
      </c>
      <c r="DX18" s="21"/>
      <c r="DY18" s="69" t="n">
        <v>3</v>
      </c>
      <c r="DZ18" s="21" t="n">
        <f aca="false">(DY18/$S18)*$U18</f>
        <v>170.16</v>
      </c>
      <c r="EA18" s="21"/>
      <c r="EB18" s="69" t="n">
        <v>3</v>
      </c>
      <c r="EC18" s="21" t="n">
        <f aca="false">(EB18/$S18)*$U18</f>
        <v>170.16</v>
      </c>
      <c r="ED18" s="21"/>
      <c r="EG18" s="195" t="n">
        <f aca="false">$A18</f>
        <v>7</v>
      </c>
      <c r="EH18" s="69" t="n">
        <v>3</v>
      </c>
      <c r="EI18" s="21" t="n">
        <f aca="false">(EH18/$S18)*$U18</f>
        <v>170.16</v>
      </c>
      <c r="EJ18" s="21"/>
      <c r="EK18" s="195" t="n">
        <f aca="false">$A18</f>
        <v>7</v>
      </c>
      <c r="EL18" s="69" t="n">
        <v>1</v>
      </c>
      <c r="EM18" s="21" t="n">
        <f aca="false">(EL18/$S18)*$U18</f>
        <v>56.72</v>
      </c>
      <c r="EN18" s="21"/>
      <c r="EO18" s="199"/>
      <c r="EP18" s="199"/>
      <c r="EQ18" s="199"/>
    </row>
    <row r="19" customFormat="false" ht="33.75" hidden="false" customHeight="true" outlineLevel="0" collapsed="false">
      <c r="A19" s="195" t="n">
        <v>8</v>
      </c>
      <c r="B19" s="196" t="s">
        <v>246</v>
      </c>
      <c r="C19" s="196"/>
      <c r="D19" s="196"/>
      <c r="E19" s="196"/>
      <c r="F19" s="196"/>
      <c r="G19" s="196"/>
      <c r="H19" s="196"/>
      <c r="I19" s="196"/>
      <c r="J19" s="196"/>
      <c r="K19" s="196"/>
      <c r="L19" s="42" t="s">
        <v>8</v>
      </c>
      <c r="M19" s="42"/>
      <c r="N19" s="42"/>
      <c r="O19" s="69" t="s">
        <v>247</v>
      </c>
      <c r="P19" s="69"/>
      <c r="Q19" s="69" t="n">
        <f aca="false">AG19+AJ19+AM19+AP19+AV19+AY19+BB19+BE19+BK19+BN19+BQ19+BT19+BZ19+CC19+CF19+CI19+CO19+CR19+CU19+CX19+DD19+DG19+DJ19+DM19+DS19+DV19+DY19+EB19+EH19+EL19</f>
        <v>54</v>
      </c>
      <c r="R19" s="69"/>
      <c r="S19" s="69" t="n">
        <v>2</v>
      </c>
      <c r="T19" s="69"/>
      <c r="U19" s="198" t="n">
        <v>19.23</v>
      </c>
      <c r="V19" s="198"/>
      <c r="W19" s="198"/>
      <c r="X19" s="13"/>
      <c r="Y19" s="13"/>
      <c r="Z19" s="13"/>
      <c r="AA19" s="13"/>
      <c r="AB19" s="13"/>
      <c r="AC19" s="13"/>
      <c r="AF19" s="195" t="n">
        <f aca="false">$A19</f>
        <v>8</v>
      </c>
      <c r="AG19" s="69" t="n">
        <v>12</v>
      </c>
      <c r="AH19" s="21" t="n">
        <f aca="false">(AG19/$S19)*$U19</f>
        <v>115.38</v>
      </c>
      <c r="AI19" s="21"/>
      <c r="AJ19" s="69" t="n">
        <v>2</v>
      </c>
      <c r="AK19" s="21" t="n">
        <f aca="false">(AJ19/$S19)*$U19</f>
        <v>19.23</v>
      </c>
      <c r="AL19" s="21"/>
      <c r="AM19" s="69" t="n">
        <v>4</v>
      </c>
      <c r="AN19" s="21" t="n">
        <f aca="false">(AM19/$S19)*$U19</f>
        <v>38.46</v>
      </c>
      <c r="AO19" s="21"/>
      <c r="AP19" s="69" t="n">
        <v>1</v>
      </c>
      <c r="AQ19" s="21" t="n">
        <f aca="false">(AP19/$S19)*$U19</f>
        <v>9.615</v>
      </c>
      <c r="AR19" s="21"/>
      <c r="AU19" s="195" t="n">
        <f aca="false">$A19</f>
        <v>8</v>
      </c>
      <c r="AV19" s="69" t="n">
        <v>4</v>
      </c>
      <c r="AW19" s="21" t="n">
        <f aca="false">(AV19/$S19)*$U19</f>
        <v>38.46</v>
      </c>
      <c r="AX19" s="21"/>
      <c r="AY19" s="69" t="n">
        <v>3</v>
      </c>
      <c r="AZ19" s="21" t="n">
        <f aca="false">(AY19/$S19)*$U19</f>
        <v>28.845</v>
      </c>
      <c r="BA19" s="21"/>
      <c r="BB19" s="69" t="n">
        <v>2</v>
      </c>
      <c r="BC19" s="21" t="n">
        <f aca="false">(BB19/$S19)*$U19</f>
        <v>19.23</v>
      </c>
      <c r="BD19" s="21"/>
      <c r="BE19" s="69" t="n">
        <v>1</v>
      </c>
      <c r="BF19" s="21" t="n">
        <f aca="false">(BE19/$S19)*$U19</f>
        <v>9.615</v>
      </c>
      <c r="BG19" s="21"/>
      <c r="BJ19" s="195" t="n">
        <f aca="false">$A19</f>
        <v>8</v>
      </c>
      <c r="BK19" s="69" t="n">
        <v>1</v>
      </c>
      <c r="BL19" s="21" t="n">
        <f aca="false">(BK19/$S19)*$U19</f>
        <v>9.615</v>
      </c>
      <c r="BM19" s="21"/>
      <c r="BN19" s="69" t="n">
        <v>1</v>
      </c>
      <c r="BO19" s="21" t="n">
        <f aca="false">(BN19/$S19)*$U19</f>
        <v>9.615</v>
      </c>
      <c r="BP19" s="21"/>
      <c r="BQ19" s="69" t="n">
        <v>1</v>
      </c>
      <c r="BR19" s="21" t="n">
        <f aca="false">(BQ19/$S19)*$U19</f>
        <v>9.615</v>
      </c>
      <c r="BS19" s="21"/>
      <c r="BT19" s="69" t="n">
        <v>1</v>
      </c>
      <c r="BU19" s="21" t="n">
        <f aca="false">(BT19/$S19)*$U19</f>
        <v>9.615</v>
      </c>
      <c r="BV19" s="21"/>
      <c r="BY19" s="195" t="n">
        <f aca="false">$A19</f>
        <v>8</v>
      </c>
      <c r="BZ19" s="69" t="n">
        <v>1</v>
      </c>
      <c r="CA19" s="21" t="n">
        <f aca="false">(BZ19/$S19)*$U19</f>
        <v>9.615</v>
      </c>
      <c r="CB19" s="21"/>
      <c r="CC19" s="69" t="n">
        <v>1</v>
      </c>
      <c r="CD19" s="21" t="n">
        <f aca="false">(CC19/$S19)*$U19</f>
        <v>9.615</v>
      </c>
      <c r="CE19" s="21"/>
      <c r="CF19" s="69" t="n">
        <v>1</v>
      </c>
      <c r="CG19" s="21" t="n">
        <f aca="false">(CF19/$S19)*$U19</f>
        <v>9.615</v>
      </c>
      <c r="CH19" s="21"/>
      <c r="CI19" s="69" t="n">
        <v>1</v>
      </c>
      <c r="CJ19" s="21" t="n">
        <f aca="false">(CI19/$S19)*$U19</f>
        <v>9.615</v>
      </c>
      <c r="CK19" s="21"/>
      <c r="CN19" s="195" t="n">
        <f aca="false">$A19</f>
        <v>8</v>
      </c>
      <c r="CO19" s="69" t="n">
        <v>3</v>
      </c>
      <c r="CP19" s="21" t="n">
        <f aca="false">(CO19/$S19)*$U19</f>
        <v>28.845</v>
      </c>
      <c r="CQ19" s="21"/>
      <c r="CR19" s="69" t="n">
        <v>1</v>
      </c>
      <c r="CS19" s="21" t="n">
        <f aca="false">(CR19/$S19)*$U19</f>
        <v>9.615</v>
      </c>
      <c r="CT19" s="21"/>
      <c r="CU19" s="69" t="n">
        <v>1</v>
      </c>
      <c r="CV19" s="21" t="n">
        <f aca="false">(CU19/$S19)*$U19</f>
        <v>9.615</v>
      </c>
      <c r="CW19" s="21"/>
      <c r="CX19" s="69" t="n">
        <v>1</v>
      </c>
      <c r="CY19" s="21" t="n">
        <f aca="false">(CX19/$S19)*$U19</f>
        <v>9.615</v>
      </c>
      <c r="CZ19" s="21"/>
      <c r="DC19" s="195" t="n">
        <f aca="false">$A19</f>
        <v>8</v>
      </c>
      <c r="DD19" s="69" t="n">
        <v>1</v>
      </c>
      <c r="DE19" s="21" t="n">
        <f aca="false">(DD19/$S19)*$U19</f>
        <v>9.615</v>
      </c>
      <c r="DF19" s="21"/>
      <c r="DG19" s="69" t="n">
        <v>1</v>
      </c>
      <c r="DH19" s="21" t="n">
        <f aca="false">(DG19/$S19)*$U19</f>
        <v>9.615</v>
      </c>
      <c r="DI19" s="21"/>
      <c r="DJ19" s="69" t="n">
        <v>1</v>
      </c>
      <c r="DK19" s="21" t="n">
        <f aca="false">(DJ19/$S19)*$U19</f>
        <v>9.615</v>
      </c>
      <c r="DL19" s="21"/>
      <c r="DM19" s="69" t="n">
        <v>1</v>
      </c>
      <c r="DN19" s="21" t="n">
        <f aca="false">(DM19/$S19)*$U19</f>
        <v>9.615</v>
      </c>
      <c r="DO19" s="21"/>
      <c r="DR19" s="195" t="n">
        <f aca="false">$A19</f>
        <v>8</v>
      </c>
      <c r="DS19" s="69" t="n">
        <v>1</v>
      </c>
      <c r="DT19" s="21" t="n">
        <f aca="false">(DS19/$S19)*$U19</f>
        <v>9.615</v>
      </c>
      <c r="DU19" s="21"/>
      <c r="DV19" s="69" t="n">
        <v>2</v>
      </c>
      <c r="DW19" s="21" t="n">
        <f aca="false">(DV19/$S19)*$U19</f>
        <v>19.23</v>
      </c>
      <c r="DX19" s="21"/>
      <c r="DY19" s="69" t="n">
        <v>1</v>
      </c>
      <c r="DZ19" s="21" t="n">
        <f aca="false">(DY19/$S19)*$U19</f>
        <v>9.615</v>
      </c>
      <c r="EA19" s="21"/>
      <c r="EB19" s="69" t="n">
        <v>1</v>
      </c>
      <c r="EC19" s="21" t="n">
        <f aca="false">(EB19/$S19)*$U19</f>
        <v>9.615</v>
      </c>
      <c r="ED19" s="21"/>
      <c r="EG19" s="195" t="n">
        <f aca="false">$A19</f>
        <v>8</v>
      </c>
      <c r="EH19" s="69" t="n">
        <v>1</v>
      </c>
      <c r="EI19" s="21" t="n">
        <f aca="false">(EH19/$S19)*$U19</f>
        <v>9.615</v>
      </c>
      <c r="EJ19" s="21"/>
      <c r="EK19" s="195" t="n">
        <f aca="false">$A19</f>
        <v>8</v>
      </c>
      <c r="EL19" s="69" t="n">
        <v>1</v>
      </c>
      <c r="EM19" s="21" t="n">
        <f aca="false">(EL19/$S19)*$U19</f>
        <v>9.615</v>
      </c>
      <c r="EN19" s="21"/>
      <c r="EO19" s="199"/>
      <c r="EP19" s="199"/>
      <c r="EQ19" s="199"/>
    </row>
    <row r="20" customFormat="false" ht="33.75" hidden="false" customHeight="true" outlineLevel="0" collapsed="false">
      <c r="A20" s="195" t="n">
        <v>9</v>
      </c>
      <c r="B20" s="196" t="s">
        <v>248</v>
      </c>
      <c r="C20" s="196"/>
      <c r="D20" s="196"/>
      <c r="E20" s="196"/>
      <c r="F20" s="196"/>
      <c r="G20" s="196"/>
      <c r="H20" s="196"/>
      <c r="I20" s="196"/>
      <c r="J20" s="196"/>
      <c r="K20" s="196"/>
      <c r="L20" s="42" t="s">
        <v>249</v>
      </c>
      <c r="M20" s="42"/>
      <c r="N20" s="42"/>
      <c r="O20" s="197" t="s">
        <v>250</v>
      </c>
      <c r="P20" s="197"/>
      <c r="Q20" s="69" t="n">
        <f aca="false">AG20+AJ20+AM20+AP20+AV20+AY20+BB20+BE20+BK20+BN20+BQ20+BT20+BZ20+CC20+CF20+CI20+CO20+CR20+CU20+CX20+DD20+DG20+DJ20+DM20+DS20+DV20+DY20+EB20+EH20+EL20</f>
        <v>17</v>
      </c>
      <c r="R20" s="69"/>
      <c r="S20" s="69" t="n">
        <v>1</v>
      </c>
      <c r="T20" s="69"/>
      <c r="U20" s="198" t="n">
        <v>12.23</v>
      </c>
      <c r="V20" s="198"/>
      <c r="W20" s="198"/>
      <c r="X20" s="13"/>
      <c r="Y20" s="13"/>
      <c r="Z20" s="13"/>
      <c r="AA20" s="13"/>
      <c r="AB20" s="13"/>
      <c r="AC20" s="13"/>
      <c r="AF20" s="195" t="n">
        <f aca="false">$A20</f>
        <v>9</v>
      </c>
      <c r="AG20" s="69" t="n">
        <v>8</v>
      </c>
      <c r="AH20" s="21" t="n">
        <f aca="false">(AG20/$S20)*$U20</f>
        <v>97.84</v>
      </c>
      <c r="AI20" s="21"/>
      <c r="AJ20" s="69" t="n">
        <v>0</v>
      </c>
      <c r="AK20" s="21" t="n">
        <f aca="false">(AJ20/$S20)*$U20</f>
        <v>0</v>
      </c>
      <c r="AL20" s="21"/>
      <c r="AM20" s="69" t="n">
        <v>2</v>
      </c>
      <c r="AN20" s="21" t="n">
        <f aca="false">(AM20/$S20)*$U20</f>
        <v>24.46</v>
      </c>
      <c r="AO20" s="21"/>
      <c r="AP20" s="69" t="n">
        <v>1</v>
      </c>
      <c r="AQ20" s="21" t="n">
        <f aca="false">(AP20/$S20)*$U20</f>
        <v>12.23</v>
      </c>
      <c r="AR20" s="21"/>
      <c r="AU20" s="195" t="n">
        <f aca="false">$A20</f>
        <v>9</v>
      </c>
      <c r="AV20" s="69" t="n">
        <v>2</v>
      </c>
      <c r="AW20" s="21" t="n">
        <f aca="false">(AV20/$S20)*$U20</f>
        <v>24.46</v>
      </c>
      <c r="AX20" s="21"/>
      <c r="AY20" s="69" t="n">
        <v>1</v>
      </c>
      <c r="AZ20" s="21" t="n">
        <f aca="false">(AY20/$S20)*$U20</f>
        <v>12.23</v>
      </c>
      <c r="BA20" s="21"/>
      <c r="BB20" s="69" t="n">
        <v>1</v>
      </c>
      <c r="BC20" s="21" t="n">
        <f aca="false">(BB20/$S20)*$U20</f>
        <v>12.23</v>
      </c>
      <c r="BD20" s="21"/>
      <c r="BE20" s="69" t="n">
        <v>0</v>
      </c>
      <c r="BF20" s="21" t="n">
        <f aca="false">(BE20/$S20)*$U20</f>
        <v>0</v>
      </c>
      <c r="BG20" s="21"/>
      <c r="BJ20" s="195" t="n">
        <f aca="false">$A20</f>
        <v>9</v>
      </c>
      <c r="BK20" s="69" t="n">
        <v>0</v>
      </c>
      <c r="BL20" s="21" t="n">
        <f aca="false">(BK20/$S20)*$U20</f>
        <v>0</v>
      </c>
      <c r="BM20" s="21"/>
      <c r="BN20" s="69" t="n">
        <v>0</v>
      </c>
      <c r="BO20" s="21" t="n">
        <f aca="false">(BN20/$S20)*$U20</f>
        <v>0</v>
      </c>
      <c r="BP20" s="21"/>
      <c r="BQ20" s="69" t="n">
        <v>0</v>
      </c>
      <c r="BR20" s="21" t="n">
        <f aca="false">(BQ20/$S20)*$U20</f>
        <v>0</v>
      </c>
      <c r="BS20" s="21"/>
      <c r="BT20" s="69" t="n">
        <v>0</v>
      </c>
      <c r="BU20" s="21" t="n">
        <f aca="false">(BT20/$S20)*$U20</f>
        <v>0</v>
      </c>
      <c r="BV20" s="21"/>
      <c r="BY20" s="195" t="n">
        <f aca="false">$A20</f>
        <v>9</v>
      </c>
      <c r="BZ20" s="69" t="n">
        <v>0</v>
      </c>
      <c r="CA20" s="21" t="n">
        <f aca="false">(BZ20/$S20)*$U20</f>
        <v>0</v>
      </c>
      <c r="CB20" s="21"/>
      <c r="CC20" s="69" t="n">
        <v>0</v>
      </c>
      <c r="CD20" s="21" t="n">
        <f aca="false">(CC20/$S20)*$U20</f>
        <v>0</v>
      </c>
      <c r="CE20" s="21"/>
      <c r="CF20" s="69" t="n">
        <v>0</v>
      </c>
      <c r="CG20" s="21" t="n">
        <f aca="false">(CF20/$S20)*$U20</f>
        <v>0</v>
      </c>
      <c r="CH20" s="21"/>
      <c r="CI20" s="69" t="n">
        <v>0</v>
      </c>
      <c r="CJ20" s="21" t="n">
        <f aca="false">(CI20/$S20)*$U20</f>
        <v>0</v>
      </c>
      <c r="CK20" s="21"/>
      <c r="CN20" s="195" t="n">
        <f aca="false">$A20</f>
        <v>9</v>
      </c>
      <c r="CO20" s="69" t="n">
        <v>1</v>
      </c>
      <c r="CP20" s="21" t="n">
        <f aca="false">(CO20/$S20)*$U20</f>
        <v>12.23</v>
      </c>
      <c r="CQ20" s="21"/>
      <c r="CR20" s="69" t="n">
        <v>0</v>
      </c>
      <c r="CS20" s="21" t="n">
        <f aca="false">(CR20/$S20)*$U20</f>
        <v>0</v>
      </c>
      <c r="CT20" s="21"/>
      <c r="CU20" s="69" t="n">
        <v>0</v>
      </c>
      <c r="CV20" s="21" t="n">
        <f aca="false">(CU20/$S20)*$U20</f>
        <v>0</v>
      </c>
      <c r="CW20" s="21"/>
      <c r="CX20" s="69" t="n">
        <v>0</v>
      </c>
      <c r="CY20" s="21" t="n">
        <f aca="false">(CX20/$S20)*$U20</f>
        <v>0</v>
      </c>
      <c r="CZ20" s="21"/>
      <c r="DC20" s="195" t="n">
        <f aca="false">$A20</f>
        <v>9</v>
      </c>
      <c r="DD20" s="69" t="n">
        <v>0</v>
      </c>
      <c r="DE20" s="21" t="n">
        <f aca="false">(DD20/$S20)*$U20</f>
        <v>0</v>
      </c>
      <c r="DF20" s="21"/>
      <c r="DG20" s="69" t="n">
        <v>0</v>
      </c>
      <c r="DH20" s="21" t="n">
        <f aca="false">(DG20/$S20)*$U20</f>
        <v>0</v>
      </c>
      <c r="DI20" s="21"/>
      <c r="DJ20" s="69" t="n">
        <v>0</v>
      </c>
      <c r="DK20" s="21" t="n">
        <f aca="false">(DJ20/$S20)*$U20</f>
        <v>0</v>
      </c>
      <c r="DL20" s="21"/>
      <c r="DM20" s="69" t="n">
        <v>0</v>
      </c>
      <c r="DN20" s="21" t="n">
        <f aca="false">(DM20/$S20)*$U20</f>
        <v>0</v>
      </c>
      <c r="DO20" s="21"/>
      <c r="DR20" s="195" t="n">
        <f aca="false">$A20</f>
        <v>9</v>
      </c>
      <c r="DS20" s="69" t="n">
        <v>0</v>
      </c>
      <c r="DT20" s="21" t="n">
        <f aca="false">(DS20/$S20)*$U20</f>
        <v>0</v>
      </c>
      <c r="DU20" s="21"/>
      <c r="DV20" s="69" t="n">
        <v>1</v>
      </c>
      <c r="DW20" s="21" t="n">
        <f aca="false">(DV20/$S20)*$U20</f>
        <v>12.23</v>
      </c>
      <c r="DX20" s="21"/>
      <c r="DY20" s="69" t="n">
        <v>0</v>
      </c>
      <c r="DZ20" s="21" t="n">
        <f aca="false">(DY20/$S20)*$U20</f>
        <v>0</v>
      </c>
      <c r="EA20" s="21"/>
      <c r="EB20" s="69" t="n">
        <v>0</v>
      </c>
      <c r="EC20" s="21" t="n">
        <f aca="false">(EB20/$S20)*$U20</f>
        <v>0</v>
      </c>
      <c r="ED20" s="21"/>
      <c r="EG20" s="195" t="n">
        <f aca="false">$A20</f>
        <v>9</v>
      </c>
      <c r="EH20" s="69" t="n">
        <v>0</v>
      </c>
      <c r="EI20" s="21" t="n">
        <f aca="false">(EH20/$S20)*$U20</f>
        <v>0</v>
      </c>
      <c r="EJ20" s="21"/>
      <c r="EK20" s="195" t="n">
        <f aca="false">$A20</f>
        <v>9</v>
      </c>
      <c r="EL20" s="69" t="n">
        <v>0</v>
      </c>
      <c r="EM20" s="21" t="n">
        <f aca="false">(EL20/$S20)*$U20</f>
        <v>0</v>
      </c>
      <c r="EN20" s="21"/>
      <c r="EO20" s="199"/>
      <c r="EP20" s="199"/>
      <c r="EQ20" s="199"/>
    </row>
    <row r="21" customFormat="false" ht="33.75" hidden="false" customHeight="true" outlineLevel="0" collapsed="false">
      <c r="A21" s="195" t="n">
        <v>10</v>
      </c>
      <c r="B21" s="196" t="s">
        <v>251</v>
      </c>
      <c r="C21" s="196"/>
      <c r="D21" s="196"/>
      <c r="E21" s="196"/>
      <c r="F21" s="196"/>
      <c r="G21" s="196"/>
      <c r="H21" s="196"/>
      <c r="I21" s="196"/>
      <c r="J21" s="196"/>
      <c r="K21" s="196"/>
      <c r="L21" s="42" t="s">
        <v>252</v>
      </c>
      <c r="M21" s="42"/>
      <c r="N21" s="42"/>
      <c r="O21" s="197" t="s">
        <v>253</v>
      </c>
      <c r="P21" s="197"/>
      <c r="Q21" s="69" t="n">
        <f aca="false">AG21+AJ21+AM21+AP21+AV21+AY21+BB21+BE21+BK21+BN21+BQ21+BT21+BZ21+CC21+CF21+CI21+CO21+CR21+CU21+CX21+DD21+DG21+DJ21+DM21+DS21+DV21+DY21+EB21+EH21+EL21</f>
        <v>9</v>
      </c>
      <c r="R21" s="69"/>
      <c r="S21" s="69" t="n">
        <v>3</v>
      </c>
      <c r="T21" s="69"/>
      <c r="U21" s="198" t="n">
        <v>12.2</v>
      </c>
      <c r="V21" s="198"/>
      <c r="W21" s="198"/>
      <c r="X21" s="13"/>
      <c r="Y21" s="13"/>
      <c r="Z21" s="13"/>
      <c r="AA21" s="13"/>
      <c r="AB21" s="13"/>
      <c r="AC21" s="13"/>
      <c r="AF21" s="195" t="n">
        <f aca="false">$A21</f>
        <v>10</v>
      </c>
      <c r="AG21" s="69" t="n">
        <v>2</v>
      </c>
      <c r="AH21" s="21" t="n">
        <f aca="false">(AG21/$S21)*$U21</f>
        <v>8.13333333333333</v>
      </c>
      <c r="AI21" s="21"/>
      <c r="AJ21" s="69" t="n">
        <v>0</v>
      </c>
      <c r="AK21" s="21" t="n">
        <f aca="false">(AJ21/$S21)*$U21</f>
        <v>0</v>
      </c>
      <c r="AL21" s="21"/>
      <c r="AM21" s="69" t="n">
        <v>1</v>
      </c>
      <c r="AN21" s="21" t="n">
        <f aca="false">(AM21/$S21)*$U21</f>
        <v>4.06666666666667</v>
      </c>
      <c r="AO21" s="21"/>
      <c r="AP21" s="69" t="n">
        <v>1</v>
      </c>
      <c r="AQ21" s="21" t="n">
        <f aca="false">(AP21/$S21)*$U21</f>
        <v>4.06666666666667</v>
      </c>
      <c r="AR21" s="21"/>
      <c r="AU21" s="195" t="n">
        <f aca="false">$A21</f>
        <v>10</v>
      </c>
      <c r="AV21" s="69" t="n">
        <v>1</v>
      </c>
      <c r="AW21" s="21" t="n">
        <f aca="false">(AV21/$S21)*$U21</f>
        <v>4.06666666666667</v>
      </c>
      <c r="AX21" s="21"/>
      <c r="AY21" s="69" t="n">
        <v>1</v>
      </c>
      <c r="AZ21" s="21" t="n">
        <f aca="false">(AY21/$S21)*$U21</f>
        <v>4.06666666666667</v>
      </c>
      <c r="BA21" s="21"/>
      <c r="BB21" s="69" t="n">
        <v>1</v>
      </c>
      <c r="BC21" s="21" t="n">
        <f aca="false">(BB21/$S21)*$U21</f>
        <v>4.06666666666667</v>
      </c>
      <c r="BD21" s="21"/>
      <c r="BE21" s="69" t="n">
        <v>0</v>
      </c>
      <c r="BF21" s="21" t="n">
        <f aca="false">(BE21/$S21)*$U21</f>
        <v>0</v>
      </c>
      <c r="BG21" s="21"/>
      <c r="BJ21" s="195" t="n">
        <f aca="false">$A21</f>
        <v>10</v>
      </c>
      <c r="BK21" s="69" t="n">
        <v>0</v>
      </c>
      <c r="BL21" s="21" t="n">
        <f aca="false">(BK21/$S21)*$U21</f>
        <v>0</v>
      </c>
      <c r="BM21" s="21"/>
      <c r="BN21" s="69" t="n">
        <v>0</v>
      </c>
      <c r="BO21" s="21" t="n">
        <f aca="false">(BN21/$S21)*$U21</f>
        <v>0</v>
      </c>
      <c r="BP21" s="21"/>
      <c r="BQ21" s="69" t="n">
        <v>0</v>
      </c>
      <c r="BR21" s="21" t="n">
        <f aca="false">(BQ21/$S21)*$U21</f>
        <v>0</v>
      </c>
      <c r="BS21" s="21"/>
      <c r="BT21" s="69" t="n">
        <v>0</v>
      </c>
      <c r="BU21" s="21" t="n">
        <f aca="false">(BT21/$S21)*$U21</f>
        <v>0</v>
      </c>
      <c r="BV21" s="21"/>
      <c r="BY21" s="195" t="n">
        <f aca="false">$A21</f>
        <v>10</v>
      </c>
      <c r="BZ21" s="69" t="n">
        <v>0</v>
      </c>
      <c r="CA21" s="21" t="n">
        <f aca="false">(BZ21/$S21)*$U21</f>
        <v>0</v>
      </c>
      <c r="CB21" s="21"/>
      <c r="CC21" s="69" t="n">
        <v>0</v>
      </c>
      <c r="CD21" s="21" t="n">
        <f aca="false">(CC21/$S21)*$U21</f>
        <v>0</v>
      </c>
      <c r="CE21" s="21"/>
      <c r="CF21" s="69" t="n">
        <v>0</v>
      </c>
      <c r="CG21" s="21" t="n">
        <f aca="false">(CF21/$S21)*$U21</f>
        <v>0</v>
      </c>
      <c r="CH21" s="21"/>
      <c r="CI21" s="69" t="n">
        <v>0</v>
      </c>
      <c r="CJ21" s="21" t="n">
        <f aca="false">(CI21/$S21)*$U21</f>
        <v>0</v>
      </c>
      <c r="CK21" s="21"/>
      <c r="CN21" s="195" t="n">
        <f aca="false">$A21</f>
        <v>10</v>
      </c>
      <c r="CO21" s="69" t="n">
        <v>1</v>
      </c>
      <c r="CP21" s="21" t="n">
        <f aca="false">(CO21/$S21)*$U21</f>
        <v>4.06666666666667</v>
      </c>
      <c r="CQ21" s="21"/>
      <c r="CR21" s="69" t="n">
        <v>0</v>
      </c>
      <c r="CS21" s="21" t="n">
        <f aca="false">(CR21/$S21)*$U21</f>
        <v>0</v>
      </c>
      <c r="CT21" s="21"/>
      <c r="CU21" s="69" t="n">
        <v>0</v>
      </c>
      <c r="CV21" s="21" t="n">
        <f aca="false">(CU21/$S21)*$U21</f>
        <v>0</v>
      </c>
      <c r="CW21" s="21"/>
      <c r="CX21" s="69" t="n">
        <v>0</v>
      </c>
      <c r="CY21" s="21" t="n">
        <f aca="false">(CX21/$S21)*$U21</f>
        <v>0</v>
      </c>
      <c r="CZ21" s="21"/>
      <c r="DC21" s="195" t="n">
        <f aca="false">$A21</f>
        <v>10</v>
      </c>
      <c r="DD21" s="69" t="n">
        <v>0</v>
      </c>
      <c r="DE21" s="21" t="n">
        <f aca="false">(DD21/$S21)*$U21</f>
        <v>0</v>
      </c>
      <c r="DF21" s="21"/>
      <c r="DG21" s="69" t="n">
        <v>0</v>
      </c>
      <c r="DH21" s="21" t="n">
        <f aca="false">(DG21/$S21)*$U21</f>
        <v>0</v>
      </c>
      <c r="DI21" s="21"/>
      <c r="DJ21" s="69" t="n">
        <v>0</v>
      </c>
      <c r="DK21" s="21" t="n">
        <f aca="false">(DJ21/$S21)*$U21</f>
        <v>0</v>
      </c>
      <c r="DL21" s="21"/>
      <c r="DM21" s="69" t="n">
        <v>0</v>
      </c>
      <c r="DN21" s="21" t="n">
        <f aca="false">(DM21/$S21)*$U21</f>
        <v>0</v>
      </c>
      <c r="DO21" s="21"/>
      <c r="DR21" s="195" t="n">
        <f aca="false">$A21</f>
        <v>10</v>
      </c>
      <c r="DS21" s="69" t="n">
        <v>0</v>
      </c>
      <c r="DT21" s="21" t="n">
        <f aca="false">(DS21/$S21)*$U21</f>
        <v>0</v>
      </c>
      <c r="DU21" s="21"/>
      <c r="DV21" s="69" t="n">
        <v>1</v>
      </c>
      <c r="DW21" s="21" t="n">
        <f aca="false">(DV21/$S21)*$U21</f>
        <v>4.06666666666667</v>
      </c>
      <c r="DX21" s="21"/>
      <c r="DY21" s="69" t="n">
        <v>0</v>
      </c>
      <c r="DZ21" s="21" t="n">
        <f aca="false">(DY21/$S21)*$U21</f>
        <v>0</v>
      </c>
      <c r="EA21" s="21"/>
      <c r="EB21" s="69" t="n">
        <v>0</v>
      </c>
      <c r="EC21" s="21" t="n">
        <f aca="false">(EB21/$S21)*$U21</f>
        <v>0</v>
      </c>
      <c r="ED21" s="21"/>
      <c r="EG21" s="195" t="n">
        <f aca="false">$A21</f>
        <v>10</v>
      </c>
      <c r="EH21" s="69" t="n">
        <v>0</v>
      </c>
      <c r="EI21" s="21" t="n">
        <f aca="false">(EH21/$S21)*$U21</f>
        <v>0</v>
      </c>
      <c r="EJ21" s="21"/>
      <c r="EK21" s="195" t="n">
        <f aca="false">$A21</f>
        <v>10</v>
      </c>
      <c r="EL21" s="69" t="n">
        <v>0</v>
      </c>
      <c r="EM21" s="21" t="n">
        <f aca="false">(EL21/$S21)*$U21</f>
        <v>0</v>
      </c>
      <c r="EN21" s="21"/>
      <c r="EO21" s="199"/>
      <c r="EP21" s="199"/>
      <c r="EQ21" s="199"/>
    </row>
    <row r="22" customFormat="false" ht="33.75" hidden="false" customHeight="true" outlineLevel="0" collapsed="false">
      <c r="A22" s="195" t="n">
        <v>11</v>
      </c>
      <c r="B22" s="196" t="s">
        <v>254</v>
      </c>
      <c r="C22" s="196"/>
      <c r="D22" s="196"/>
      <c r="E22" s="196"/>
      <c r="F22" s="196"/>
      <c r="G22" s="196"/>
      <c r="H22" s="196"/>
      <c r="I22" s="196"/>
      <c r="J22" s="196"/>
      <c r="K22" s="196"/>
      <c r="L22" s="42" t="s">
        <v>255</v>
      </c>
      <c r="M22" s="42"/>
      <c r="N22" s="42"/>
      <c r="O22" s="197" t="s">
        <v>256</v>
      </c>
      <c r="P22" s="197"/>
      <c r="Q22" s="69" t="n">
        <f aca="false">AG22+AJ22+AM22+AP22+AV22+AY22+BB22+BE22+BK22+BN22+BQ22+BT22+BZ22+CC22+CF22+CI22+CO22+CR22+CU22+CX22+DD22+DG22+DJ22+DM22+DS22+DV22+DY22+EB22+EH22+EL22</f>
        <v>121</v>
      </c>
      <c r="R22" s="69"/>
      <c r="S22" s="69" t="n">
        <v>1</v>
      </c>
      <c r="T22" s="69"/>
      <c r="U22" s="198" t="n">
        <v>16.33</v>
      </c>
      <c r="V22" s="198"/>
      <c r="W22" s="198"/>
      <c r="X22" s="13"/>
      <c r="Y22" s="13"/>
      <c r="Z22" s="13"/>
      <c r="AA22" s="13"/>
      <c r="AB22" s="13"/>
      <c r="AC22" s="13"/>
      <c r="AF22" s="195" t="n">
        <f aca="false">$A22</f>
        <v>11</v>
      </c>
      <c r="AG22" s="69" t="n">
        <v>45</v>
      </c>
      <c r="AH22" s="21" t="n">
        <f aca="false">(AG22/$S22)*$U22</f>
        <v>734.85</v>
      </c>
      <c r="AI22" s="21"/>
      <c r="AJ22" s="69" t="n">
        <v>2</v>
      </c>
      <c r="AK22" s="21" t="n">
        <f aca="false">(AJ22/$S22)*$U22</f>
        <v>32.66</v>
      </c>
      <c r="AL22" s="21"/>
      <c r="AM22" s="69" t="n">
        <v>15</v>
      </c>
      <c r="AN22" s="21" t="n">
        <f aca="false">(AM22/$S22)*$U22</f>
        <v>244.95</v>
      </c>
      <c r="AO22" s="21"/>
      <c r="AP22" s="69" t="n">
        <v>5</v>
      </c>
      <c r="AQ22" s="21" t="n">
        <f aca="false">(AP22/$S22)*$U22</f>
        <v>81.65</v>
      </c>
      <c r="AR22" s="21"/>
      <c r="AU22" s="195" t="n">
        <f aca="false">$A22</f>
        <v>11</v>
      </c>
      <c r="AV22" s="69" t="n">
        <v>15</v>
      </c>
      <c r="AW22" s="21" t="n">
        <f aca="false">(AV22/$S22)*$U22</f>
        <v>244.95</v>
      </c>
      <c r="AX22" s="21"/>
      <c r="AY22" s="69" t="n">
        <v>5</v>
      </c>
      <c r="AZ22" s="21" t="n">
        <f aca="false">(AY22/$S22)*$U22</f>
        <v>81.65</v>
      </c>
      <c r="BA22" s="21"/>
      <c r="BB22" s="69" t="n">
        <v>3</v>
      </c>
      <c r="BC22" s="21" t="n">
        <f aca="false">(BB22/$S22)*$U22</f>
        <v>48.99</v>
      </c>
      <c r="BD22" s="21"/>
      <c r="BE22" s="69" t="n">
        <v>1</v>
      </c>
      <c r="BF22" s="21" t="n">
        <f aca="false">(BE22/$S22)*$U22</f>
        <v>16.33</v>
      </c>
      <c r="BG22" s="21"/>
      <c r="BJ22" s="195" t="n">
        <f aca="false">$A22</f>
        <v>11</v>
      </c>
      <c r="BK22" s="69" t="n">
        <v>3</v>
      </c>
      <c r="BL22" s="21" t="n">
        <f aca="false">(BK22/$S22)*$U22</f>
        <v>48.99</v>
      </c>
      <c r="BM22" s="21"/>
      <c r="BN22" s="69" t="n">
        <v>1</v>
      </c>
      <c r="BO22" s="21" t="n">
        <f aca="false">(BN22/$S22)*$U22</f>
        <v>16.33</v>
      </c>
      <c r="BP22" s="21"/>
      <c r="BQ22" s="69" t="n">
        <v>1</v>
      </c>
      <c r="BR22" s="21" t="n">
        <f aca="false">(BQ22/$S22)*$U22</f>
        <v>16.33</v>
      </c>
      <c r="BS22" s="21"/>
      <c r="BT22" s="69" t="n">
        <v>1</v>
      </c>
      <c r="BU22" s="21" t="n">
        <f aca="false">(BT22/$S22)*$U22</f>
        <v>16.33</v>
      </c>
      <c r="BV22" s="21"/>
      <c r="BY22" s="195" t="n">
        <f aca="false">$A22</f>
        <v>11</v>
      </c>
      <c r="BZ22" s="69" t="n">
        <v>1</v>
      </c>
      <c r="CA22" s="21" t="n">
        <f aca="false">(BZ22/$S22)*$U22</f>
        <v>16.33</v>
      </c>
      <c r="CB22" s="21"/>
      <c r="CC22" s="69" t="n">
        <v>1</v>
      </c>
      <c r="CD22" s="21" t="n">
        <f aca="false">(CC22/$S22)*$U22</f>
        <v>16.33</v>
      </c>
      <c r="CE22" s="21"/>
      <c r="CF22" s="69" t="n">
        <v>1</v>
      </c>
      <c r="CG22" s="21" t="n">
        <f aca="false">(CF22/$S22)*$U22</f>
        <v>16.33</v>
      </c>
      <c r="CH22" s="21"/>
      <c r="CI22" s="69" t="n">
        <v>1</v>
      </c>
      <c r="CJ22" s="21" t="n">
        <f aca="false">(CI22/$S22)*$U22</f>
        <v>16.33</v>
      </c>
      <c r="CK22" s="21"/>
      <c r="CN22" s="195" t="n">
        <f aca="false">$A22</f>
        <v>11</v>
      </c>
      <c r="CO22" s="69" t="n">
        <v>5</v>
      </c>
      <c r="CP22" s="21" t="n">
        <f aca="false">(CO22/$S22)*$U22</f>
        <v>81.65</v>
      </c>
      <c r="CQ22" s="21"/>
      <c r="CR22" s="69" t="n">
        <v>1</v>
      </c>
      <c r="CS22" s="21" t="n">
        <f aca="false">(CR22/$S22)*$U22</f>
        <v>16.33</v>
      </c>
      <c r="CT22" s="21"/>
      <c r="CU22" s="69" t="n">
        <v>1</v>
      </c>
      <c r="CV22" s="21" t="n">
        <f aca="false">(CU22/$S22)*$U22</f>
        <v>16.33</v>
      </c>
      <c r="CW22" s="21"/>
      <c r="CX22" s="69" t="n">
        <v>1</v>
      </c>
      <c r="CY22" s="21" t="n">
        <f aca="false">(CX22/$S22)*$U22</f>
        <v>16.33</v>
      </c>
      <c r="CZ22" s="21"/>
      <c r="DC22" s="195" t="n">
        <f aca="false">$A22</f>
        <v>11</v>
      </c>
      <c r="DD22" s="69" t="n">
        <v>1</v>
      </c>
      <c r="DE22" s="21" t="n">
        <f aca="false">(DD22/$S22)*$U22</f>
        <v>16.33</v>
      </c>
      <c r="DF22" s="21"/>
      <c r="DG22" s="69" t="n">
        <v>1</v>
      </c>
      <c r="DH22" s="21" t="n">
        <f aca="false">(DG22/$S22)*$U22</f>
        <v>16.33</v>
      </c>
      <c r="DI22" s="21"/>
      <c r="DJ22" s="69" t="n">
        <v>1</v>
      </c>
      <c r="DK22" s="21" t="n">
        <f aca="false">(DJ22/$S22)*$U22</f>
        <v>16.33</v>
      </c>
      <c r="DL22" s="21"/>
      <c r="DM22" s="69" t="n">
        <v>1</v>
      </c>
      <c r="DN22" s="21" t="n">
        <f aca="false">(DM22/$S22)*$U22</f>
        <v>16.33</v>
      </c>
      <c r="DO22" s="21"/>
      <c r="DR22" s="195" t="n">
        <f aca="false">$A22</f>
        <v>11</v>
      </c>
      <c r="DS22" s="69" t="n">
        <v>1</v>
      </c>
      <c r="DT22" s="21" t="n">
        <f aca="false">(DS22/$S22)*$U22</f>
        <v>16.33</v>
      </c>
      <c r="DU22" s="21"/>
      <c r="DV22" s="69" t="n">
        <v>3</v>
      </c>
      <c r="DW22" s="21" t="n">
        <f aca="false">(DV22/$S22)*$U22</f>
        <v>48.99</v>
      </c>
      <c r="DX22" s="21"/>
      <c r="DY22" s="69" t="n">
        <v>1</v>
      </c>
      <c r="DZ22" s="21" t="n">
        <f aca="false">(DY22/$S22)*$U22</f>
        <v>16.33</v>
      </c>
      <c r="EA22" s="21"/>
      <c r="EB22" s="69" t="n">
        <v>1</v>
      </c>
      <c r="EC22" s="21" t="n">
        <f aca="false">(EB22/$S22)*$U22</f>
        <v>16.33</v>
      </c>
      <c r="ED22" s="21"/>
      <c r="EG22" s="195" t="n">
        <f aca="false">$A22</f>
        <v>11</v>
      </c>
      <c r="EH22" s="69" t="n">
        <v>1</v>
      </c>
      <c r="EI22" s="21" t="n">
        <f aca="false">(EH22/$S22)*$U22</f>
        <v>16.33</v>
      </c>
      <c r="EJ22" s="21"/>
      <c r="EK22" s="195" t="n">
        <f aca="false">$A22</f>
        <v>11</v>
      </c>
      <c r="EL22" s="69" t="n">
        <v>1</v>
      </c>
      <c r="EM22" s="21" t="n">
        <f aca="false">(EL22/$S22)*$U22</f>
        <v>16.33</v>
      </c>
      <c r="EN22" s="21"/>
      <c r="EO22" s="199"/>
      <c r="EP22" s="199"/>
      <c r="EQ22" s="199"/>
    </row>
    <row r="23" customFormat="false" ht="33.75" hidden="false" customHeight="true" outlineLevel="0" collapsed="false">
      <c r="A23" s="195" t="n">
        <v>12</v>
      </c>
      <c r="B23" s="196" t="s">
        <v>257</v>
      </c>
      <c r="C23" s="196"/>
      <c r="D23" s="196"/>
      <c r="E23" s="196"/>
      <c r="F23" s="196"/>
      <c r="G23" s="196"/>
      <c r="H23" s="196"/>
      <c r="I23" s="196"/>
      <c r="J23" s="196"/>
      <c r="K23" s="196"/>
      <c r="L23" s="42" t="s">
        <v>258</v>
      </c>
      <c r="M23" s="42"/>
      <c r="N23" s="42"/>
      <c r="O23" s="197" t="s">
        <v>233</v>
      </c>
      <c r="P23" s="197"/>
      <c r="Q23" s="69" t="n">
        <f aca="false">AG23+AJ23+AM23+AP23+AV23+AY23+BB23+BE23+BK23+BN23+BQ23+BT23+BZ23+CC23+CF23+CI23+CO23+CR23+CU23+CX23+DD23+DG23+DJ23+DM23+DS23+DV23+DY23+EB23+EH23+EL23</f>
        <v>32</v>
      </c>
      <c r="R23" s="69"/>
      <c r="S23" s="69" t="n">
        <v>2</v>
      </c>
      <c r="T23" s="69"/>
      <c r="U23" s="198" t="n">
        <v>48</v>
      </c>
      <c r="V23" s="198"/>
      <c r="W23" s="198"/>
      <c r="X23" s="13"/>
      <c r="Y23" s="13"/>
      <c r="Z23" s="13"/>
      <c r="AA23" s="13"/>
      <c r="AB23" s="13"/>
      <c r="AC23" s="13"/>
      <c r="AF23" s="195" t="n">
        <f aca="false">$A23</f>
        <v>12</v>
      </c>
      <c r="AG23" s="69" t="n">
        <v>3</v>
      </c>
      <c r="AH23" s="21" t="n">
        <f aca="false">(AG23/$S23)*$U23</f>
        <v>72</v>
      </c>
      <c r="AI23" s="21"/>
      <c r="AJ23" s="69" t="n">
        <v>1</v>
      </c>
      <c r="AK23" s="21" t="n">
        <f aca="false">(AJ23/$S23)*$U23</f>
        <v>24</v>
      </c>
      <c r="AL23" s="21"/>
      <c r="AM23" s="69" t="n">
        <v>1</v>
      </c>
      <c r="AN23" s="21" t="n">
        <f aca="false">(AM23/$S23)*$U23</f>
        <v>24</v>
      </c>
      <c r="AO23" s="21"/>
      <c r="AP23" s="69" t="n">
        <v>1</v>
      </c>
      <c r="AQ23" s="21" t="n">
        <f aca="false">(AP23/$S23)*$U23</f>
        <v>24</v>
      </c>
      <c r="AR23" s="21"/>
      <c r="AU23" s="195" t="n">
        <f aca="false">$A23</f>
        <v>12</v>
      </c>
      <c r="AV23" s="69" t="n">
        <v>1</v>
      </c>
      <c r="AW23" s="21" t="n">
        <f aca="false">(AV23/$S23)*$U23</f>
        <v>24</v>
      </c>
      <c r="AX23" s="21"/>
      <c r="AY23" s="69" t="n">
        <v>1</v>
      </c>
      <c r="AZ23" s="21" t="n">
        <f aca="false">(AY23/$S23)*$U23</f>
        <v>24</v>
      </c>
      <c r="BA23" s="21"/>
      <c r="BB23" s="69" t="n">
        <v>1</v>
      </c>
      <c r="BC23" s="21" t="n">
        <f aca="false">(BB23/$S23)*$U23</f>
        <v>24</v>
      </c>
      <c r="BD23" s="21"/>
      <c r="BE23" s="69" t="n">
        <v>1</v>
      </c>
      <c r="BF23" s="21" t="n">
        <f aca="false">(BE23/$S23)*$U23</f>
        <v>24</v>
      </c>
      <c r="BG23" s="21"/>
      <c r="BJ23" s="195" t="n">
        <f aca="false">$A23</f>
        <v>12</v>
      </c>
      <c r="BK23" s="69" t="n">
        <v>1</v>
      </c>
      <c r="BL23" s="21" t="n">
        <f aca="false">(BK23/$S23)*$U23</f>
        <v>24</v>
      </c>
      <c r="BM23" s="21"/>
      <c r="BN23" s="69" t="n">
        <v>1</v>
      </c>
      <c r="BO23" s="21" t="n">
        <f aca="false">(BN23/$S23)*$U23</f>
        <v>24</v>
      </c>
      <c r="BP23" s="21"/>
      <c r="BQ23" s="69" t="n">
        <v>1</v>
      </c>
      <c r="BR23" s="21" t="n">
        <f aca="false">(BQ23/$S23)*$U23</f>
        <v>24</v>
      </c>
      <c r="BS23" s="21"/>
      <c r="BT23" s="69" t="n">
        <v>1</v>
      </c>
      <c r="BU23" s="21" t="n">
        <f aca="false">(BT23/$S23)*$U23</f>
        <v>24</v>
      </c>
      <c r="BV23" s="21"/>
      <c r="BY23" s="195" t="n">
        <f aca="false">$A23</f>
        <v>12</v>
      </c>
      <c r="BZ23" s="69" t="n">
        <v>1</v>
      </c>
      <c r="CA23" s="21" t="n">
        <f aca="false">(BZ23/$S23)*$U23</f>
        <v>24</v>
      </c>
      <c r="CB23" s="21"/>
      <c r="CC23" s="69" t="n">
        <v>1</v>
      </c>
      <c r="CD23" s="21" t="n">
        <f aca="false">(CC23/$S23)*$U23</f>
        <v>24</v>
      </c>
      <c r="CE23" s="21"/>
      <c r="CF23" s="69" t="n">
        <v>1</v>
      </c>
      <c r="CG23" s="21" t="n">
        <f aca="false">(CF23/$S23)*$U23</f>
        <v>24</v>
      </c>
      <c r="CH23" s="21"/>
      <c r="CI23" s="69" t="n">
        <v>1</v>
      </c>
      <c r="CJ23" s="21" t="n">
        <f aca="false">(CI23/$S23)*$U23</f>
        <v>24</v>
      </c>
      <c r="CK23" s="21"/>
      <c r="CN23" s="195" t="n">
        <f aca="false">$A23</f>
        <v>12</v>
      </c>
      <c r="CO23" s="69" t="n">
        <v>1</v>
      </c>
      <c r="CP23" s="21" t="n">
        <f aca="false">(CO23/$S23)*$U23</f>
        <v>24</v>
      </c>
      <c r="CQ23" s="21"/>
      <c r="CR23" s="69" t="n">
        <v>1</v>
      </c>
      <c r="CS23" s="21" t="n">
        <f aca="false">(CR23/$S23)*$U23</f>
        <v>24</v>
      </c>
      <c r="CT23" s="21"/>
      <c r="CU23" s="69" t="n">
        <v>1</v>
      </c>
      <c r="CV23" s="21" t="n">
        <f aca="false">(CU23/$S23)*$U23</f>
        <v>24</v>
      </c>
      <c r="CW23" s="21"/>
      <c r="CX23" s="69" t="n">
        <v>1</v>
      </c>
      <c r="CY23" s="21" t="n">
        <f aca="false">(CX23/$S23)*$U23</f>
        <v>24</v>
      </c>
      <c r="CZ23" s="21"/>
      <c r="DC23" s="195" t="n">
        <f aca="false">$A23</f>
        <v>12</v>
      </c>
      <c r="DD23" s="69" t="n">
        <v>1</v>
      </c>
      <c r="DE23" s="21" t="n">
        <f aca="false">(DD23/$S23)*$U23</f>
        <v>24</v>
      </c>
      <c r="DF23" s="21"/>
      <c r="DG23" s="69" t="n">
        <v>1</v>
      </c>
      <c r="DH23" s="21" t="n">
        <f aca="false">(DG23/$S23)*$U23</f>
        <v>24</v>
      </c>
      <c r="DI23" s="21"/>
      <c r="DJ23" s="69" t="n">
        <v>1</v>
      </c>
      <c r="DK23" s="21" t="n">
        <f aca="false">(DJ23/$S23)*$U23</f>
        <v>24</v>
      </c>
      <c r="DL23" s="21"/>
      <c r="DM23" s="69" t="n">
        <v>1</v>
      </c>
      <c r="DN23" s="21" t="n">
        <f aca="false">(DM23/$S23)*$U23</f>
        <v>24</v>
      </c>
      <c r="DO23" s="21"/>
      <c r="DR23" s="195" t="n">
        <f aca="false">$A23</f>
        <v>12</v>
      </c>
      <c r="DS23" s="69" t="n">
        <v>1</v>
      </c>
      <c r="DT23" s="21" t="n">
        <f aca="false">(DS23/$S23)*$U23</f>
        <v>24</v>
      </c>
      <c r="DU23" s="21"/>
      <c r="DV23" s="69" t="n">
        <v>1</v>
      </c>
      <c r="DW23" s="21" t="n">
        <f aca="false">(DV23/$S23)*$U23</f>
        <v>24</v>
      </c>
      <c r="DX23" s="21"/>
      <c r="DY23" s="69" t="n">
        <v>1</v>
      </c>
      <c r="DZ23" s="21" t="n">
        <f aca="false">(DY23/$S23)*$U23</f>
        <v>24</v>
      </c>
      <c r="EA23" s="21"/>
      <c r="EB23" s="69" t="n">
        <v>1</v>
      </c>
      <c r="EC23" s="21" t="n">
        <f aca="false">(EB23/$S23)*$U23</f>
        <v>24</v>
      </c>
      <c r="ED23" s="21"/>
      <c r="EG23" s="195" t="n">
        <f aca="false">$A23</f>
        <v>12</v>
      </c>
      <c r="EH23" s="69" t="n">
        <v>1</v>
      </c>
      <c r="EI23" s="21" t="n">
        <f aca="false">(EH23/$S23)*$U23</f>
        <v>24</v>
      </c>
      <c r="EJ23" s="21"/>
      <c r="EK23" s="195" t="n">
        <f aca="false">$A23</f>
        <v>12</v>
      </c>
      <c r="EL23" s="69" t="n">
        <v>1</v>
      </c>
      <c r="EM23" s="21" t="n">
        <f aca="false">(EL23/$S23)*$U23</f>
        <v>24</v>
      </c>
      <c r="EN23" s="21"/>
      <c r="EO23" s="199"/>
      <c r="EP23" s="199"/>
      <c r="EQ23" s="199"/>
    </row>
    <row r="24" customFormat="false" ht="33.75" hidden="false" customHeight="true" outlineLevel="0" collapsed="false">
      <c r="A24" s="195" t="n">
        <v>13</v>
      </c>
      <c r="B24" s="196" t="s">
        <v>259</v>
      </c>
      <c r="C24" s="196"/>
      <c r="D24" s="196"/>
      <c r="E24" s="196"/>
      <c r="F24" s="196"/>
      <c r="G24" s="196"/>
      <c r="H24" s="196"/>
      <c r="I24" s="196"/>
      <c r="J24" s="196"/>
      <c r="K24" s="196"/>
      <c r="L24" s="42" t="s">
        <v>260</v>
      </c>
      <c r="M24" s="42"/>
      <c r="N24" s="42"/>
      <c r="O24" s="197" t="s">
        <v>233</v>
      </c>
      <c r="P24" s="197"/>
      <c r="Q24" s="69" t="n">
        <f aca="false">AG24+AJ24+AM24+AP24+AV24+AY24+BB24+BE24+BK24+BN24+BQ24+BT24+BZ24+CC24+CF24+CI24+CO24+CR24+CU24+CX24+DD24+DG24+DJ24+DM24+DS24+DV24+DY24+EB24+EH24+EL24</f>
        <v>75</v>
      </c>
      <c r="R24" s="69"/>
      <c r="S24" s="69" t="n">
        <v>2</v>
      </c>
      <c r="T24" s="69"/>
      <c r="U24" s="198" t="n">
        <v>25.99</v>
      </c>
      <c r="V24" s="198"/>
      <c r="W24" s="198"/>
      <c r="X24" s="13"/>
      <c r="Y24" s="13"/>
      <c r="Z24" s="13"/>
      <c r="AA24" s="13"/>
      <c r="AB24" s="13"/>
      <c r="AC24" s="13"/>
      <c r="AF24" s="195" t="n">
        <f aca="false">$A24</f>
        <v>13</v>
      </c>
      <c r="AG24" s="69" t="n">
        <v>41</v>
      </c>
      <c r="AH24" s="21" t="n">
        <f aca="false">(AG24/$S24)*$U24</f>
        <v>532.795</v>
      </c>
      <c r="AI24" s="21"/>
      <c r="AJ24" s="69" t="n">
        <v>6</v>
      </c>
      <c r="AK24" s="21" t="n">
        <f aca="false">(AJ24/$S24)*$U24</f>
        <v>77.97</v>
      </c>
      <c r="AL24" s="21"/>
      <c r="AM24" s="69" t="n">
        <v>10</v>
      </c>
      <c r="AN24" s="21" t="n">
        <f aca="false">(AM24/$S24)*$U24</f>
        <v>129.95</v>
      </c>
      <c r="AO24" s="21"/>
      <c r="AP24" s="69" t="n">
        <v>5</v>
      </c>
      <c r="AQ24" s="21" t="n">
        <f aca="false">(AP24/$S24)*$U24</f>
        <v>64.975</v>
      </c>
      <c r="AR24" s="21"/>
      <c r="AU24" s="195" t="n">
        <f aca="false">$A24</f>
        <v>13</v>
      </c>
      <c r="AV24" s="69" t="n">
        <v>10</v>
      </c>
      <c r="AW24" s="21" t="n">
        <f aca="false">(AV24/$S24)*$U24</f>
        <v>129.95</v>
      </c>
      <c r="AX24" s="21"/>
      <c r="AY24" s="69" t="n">
        <v>0</v>
      </c>
      <c r="AZ24" s="21" t="n">
        <f aca="false">(AY24/$S24)*$U24</f>
        <v>0</v>
      </c>
      <c r="BA24" s="21"/>
      <c r="BB24" s="69" t="n">
        <v>1</v>
      </c>
      <c r="BC24" s="21" t="n">
        <f aca="false">(BB24/$S24)*$U24</f>
        <v>12.995</v>
      </c>
      <c r="BD24" s="21"/>
      <c r="BE24" s="69" t="n">
        <v>0</v>
      </c>
      <c r="BF24" s="21" t="n">
        <f aca="false">(BE24/$S24)*$U24</f>
        <v>0</v>
      </c>
      <c r="BG24" s="21"/>
      <c r="BJ24" s="195" t="n">
        <f aca="false">$A24</f>
        <v>13</v>
      </c>
      <c r="BK24" s="69" t="n">
        <v>0</v>
      </c>
      <c r="BL24" s="21" t="n">
        <f aca="false">(BK24/$S24)*$U24</f>
        <v>0</v>
      </c>
      <c r="BM24" s="21"/>
      <c r="BN24" s="69" t="n">
        <v>0</v>
      </c>
      <c r="BO24" s="21" t="n">
        <f aca="false">(BN24/$S24)*$U24</f>
        <v>0</v>
      </c>
      <c r="BP24" s="21"/>
      <c r="BQ24" s="69" t="n">
        <v>0</v>
      </c>
      <c r="BR24" s="21" t="n">
        <f aca="false">(BQ24/$S24)*$U24</f>
        <v>0</v>
      </c>
      <c r="BS24" s="21"/>
      <c r="BT24" s="69" t="n">
        <v>0</v>
      </c>
      <c r="BU24" s="21" t="n">
        <f aca="false">(BT24/$S24)*$U24</f>
        <v>0</v>
      </c>
      <c r="BV24" s="21"/>
      <c r="BY24" s="195" t="n">
        <f aca="false">$A24</f>
        <v>13</v>
      </c>
      <c r="BZ24" s="69" t="n">
        <v>0</v>
      </c>
      <c r="CA24" s="21" t="n">
        <f aca="false">(BZ24/$S24)*$U24</f>
        <v>0</v>
      </c>
      <c r="CB24" s="21"/>
      <c r="CC24" s="69" t="n">
        <v>0</v>
      </c>
      <c r="CD24" s="21" t="n">
        <f aca="false">(CC24/$S24)*$U24</f>
        <v>0</v>
      </c>
      <c r="CE24" s="21"/>
      <c r="CF24" s="69" t="n">
        <v>0</v>
      </c>
      <c r="CG24" s="21" t="n">
        <f aca="false">(CF24/$S24)*$U24</f>
        <v>0</v>
      </c>
      <c r="CH24" s="21"/>
      <c r="CI24" s="69" t="n">
        <v>0</v>
      </c>
      <c r="CJ24" s="21" t="n">
        <f aca="false">(CI24/$S24)*$U24</f>
        <v>0</v>
      </c>
      <c r="CK24" s="21"/>
      <c r="CN24" s="195" t="n">
        <f aca="false">$A24</f>
        <v>13</v>
      </c>
      <c r="CO24" s="69" t="n">
        <v>0</v>
      </c>
      <c r="CP24" s="21" t="n">
        <f aca="false">(CO24/$S24)*$U24</f>
        <v>0</v>
      </c>
      <c r="CQ24" s="21"/>
      <c r="CR24" s="69" t="n">
        <v>0</v>
      </c>
      <c r="CS24" s="21" t="n">
        <f aca="false">(CR24/$S24)*$U24</f>
        <v>0</v>
      </c>
      <c r="CT24" s="21"/>
      <c r="CU24" s="69" t="n">
        <v>0</v>
      </c>
      <c r="CV24" s="21" t="n">
        <f aca="false">(CU24/$S24)*$U24</f>
        <v>0</v>
      </c>
      <c r="CW24" s="21"/>
      <c r="CX24" s="69" t="n">
        <v>0</v>
      </c>
      <c r="CY24" s="21" t="n">
        <f aca="false">(CX24/$S24)*$U24</f>
        <v>0</v>
      </c>
      <c r="CZ24" s="21"/>
      <c r="DC24" s="195" t="n">
        <f aca="false">$A24</f>
        <v>13</v>
      </c>
      <c r="DD24" s="69" t="n">
        <v>0</v>
      </c>
      <c r="DE24" s="21" t="n">
        <f aca="false">(DD24/$S24)*$U24</f>
        <v>0</v>
      </c>
      <c r="DF24" s="21"/>
      <c r="DG24" s="69" t="n">
        <v>0</v>
      </c>
      <c r="DH24" s="21" t="n">
        <f aca="false">(DG24/$S24)*$U24</f>
        <v>0</v>
      </c>
      <c r="DI24" s="21"/>
      <c r="DJ24" s="69" t="n">
        <v>0</v>
      </c>
      <c r="DK24" s="21" t="n">
        <f aca="false">(DJ24/$S24)*$U24</f>
        <v>0</v>
      </c>
      <c r="DL24" s="21"/>
      <c r="DM24" s="69" t="n">
        <v>0</v>
      </c>
      <c r="DN24" s="21" t="n">
        <f aca="false">(DM24/$S24)*$U24</f>
        <v>0</v>
      </c>
      <c r="DO24" s="21"/>
      <c r="DR24" s="195" t="n">
        <f aca="false">$A24</f>
        <v>13</v>
      </c>
      <c r="DS24" s="69" t="n">
        <v>0</v>
      </c>
      <c r="DT24" s="21" t="n">
        <f aca="false">(DS24/$S24)*$U24</f>
        <v>0</v>
      </c>
      <c r="DU24" s="21"/>
      <c r="DV24" s="69" t="n">
        <v>1</v>
      </c>
      <c r="DW24" s="21" t="n">
        <f aca="false">(DV24/$S24)*$U24</f>
        <v>12.995</v>
      </c>
      <c r="DX24" s="21"/>
      <c r="DY24" s="69" t="n">
        <v>0</v>
      </c>
      <c r="DZ24" s="21" t="n">
        <f aca="false">(DY24/$S24)*$U24</f>
        <v>0</v>
      </c>
      <c r="EA24" s="21"/>
      <c r="EB24" s="69" t="n">
        <v>0</v>
      </c>
      <c r="EC24" s="21" t="n">
        <f aca="false">(EB24/$S24)*$U24</f>
        <v>0</v>
      </c>
      <c r="ED24" s="21"/>
      <c r="EG24" s="195" t="n">
        <f aca="false">$A24</f>
        <v>13</v>
      </c>
      <c r="EH24" s="69" t="n">
        <v>0</v>
      </c>
      <c r="EI24" s="21" t="n">
        <f aca="false">(EH24/$S24)*$U24</f>
        <v>0</v>
      </c>
      <c r="EJ24" s="21"/>
      <c r="EK24" s="195" t="n">
        <f aca="false">$A24</f>
        <v>13</v>
      </c>
      <c r="EL24" s="69" t="n">
        <v>1</v>
      </c>
      <c r="EM24" s="21" t="n">
        <f aca="false">(EL24/$S24)*$U24</f>
        <v>12.995</v>
      </c>
      <c r="EN24" s="21"/>
      <c r="EO24" s="199"/>
      <c r="EP24" s="199"/>
      <c r="EQ24" s="199"/>
    </row>
    <row r="25" customFormat="false" ht="33.75" hidden="false" customHeight="true" outlineLevel="0" collapsed="false">
      <c r="A25" s="195" t="n">
        <v>14</v>
      </c>
      <c r="B25" s="196" t="s">
        <v>261</v>
      </c>
      <c r="C25" s="196"/>
      <c r="D25" s="196"/>
      <c r="E25" s="196"/>
      <c r="F25" s="196"/>
      <c r="G25" s="196"/>
      <c r="H25" s="196"/>
      <c r="I25" s="196"/>
      <c r="J25" s="196"/>
      <c r="K25" s="196"/>
      <c r="L25" s="42" t="s">
        <v>262</v>
      </c>
      <c r="M25" s="42"/>
      <c r="N25" s="42"/>
      <c r="O25" s="197" t="s">
        <v>233</v>
      </c>
      <c r="P25" s="197"/>
      <c r="Q25" s="69" t="n">
        <f aca="false">AG25+AJ25+AM25+AP25+AV25+AY25+BB25+BE25+BK25+BN25+BQ25+BT25+BZ25+CC25+CF25+CI25+CO25+CR25+CU25+CX25+DD25+DG25+DJ25+DM25+DS25+DV25+DY25+EB25+EH25+EL25</f>
        <v>65</v>
      </c>
      <c r="R25" s="69"/>
      <c r="S25" s="69" t="n">
        <v>1</v>
      </c>
      <c r="T25" s="69"/>
      <c r="U25" s="198" t="n">
        <v>26.26</v>
      </c>
      <c r="V25" s="198"/>
      <c r="W25" s="198"/>
      <c r="X25" s="13"/>
      <c r="Y25" s="13"/>
      <c r="Z25" s="13"/>
      <c r="AA25" s="13"/>
      <c r="AB25" s="13"/>
      <c r="AC25" s="13"/>
      <c r="AF25" s="195" t="n">
        <f aca="false">$A25</f>
        <v>14</v>
      </c>
      <c r="AG25" s="69" t="n">
        <v>18</v>
      </c>
      <c r="AH25" s="21" t="n">
        <f aca="false">(AG25/$S25)*$U25</f>
        <v>472.68</v>
      </c>
      <c r="AI25" s="21"/>
      <c r="AJ25" s="69" t="n">
        <v>1</v>
      </c>
      <c r="AK25" s="21" t="n">
        <f aca="false">(AJ25/$S25)*$U25</f>
        <v>26.26</v>
      </c>
      <c r="AL25" s="21"/>
      <c r="AM25" s="69" t="n">
        <v>7</v>
      </c>
      <c r="AN25" s="21" t="n">
        <f aca="false">(AM25/$S25)*$U25</f>
        <v>183.82</v>
      </c>
      <c r="AO25" s="21"/>
      <c r="AP25" s="69" t="n">
        <v>2</v>
      </c>
      <c r="AQ25" s="21" t="n">
        <f aca="false">(AP25/$S25)*$U25</f>
        <v>52.52</v>
      </c>
      <c r="AR25" s="21"/>
      <c r="AU25" s="195" t="n">
        <f aca="false">$A25</f>
        <v>14</v>
      </c>
      <c r="AV25" s="69" t="n">
        <v>5</v>
      </c>
      <c r="AW25" s="21" t="n">
        <f aca="false">(AV25/$S25)*$U25</f>
        <v>131.3</v>
      </c>
      <c r="AX25" s="21"/>
      <c r="AY25" s="69" t="n">
        <v>3</v>
      </c>
      <c r="AZ25" s="21" t="n">
        <f aca="false">(AY25/$S25)*$U25</f>
        <v>78.78</v>
      </c>
      <c r="BA25" s="21"/>
      <c r="BB25" s="69" t="n">
        <v>2</v>
      </c>
      <c r="BC25" s="21" t="n">
        <f aca="false">(BB25/$S25)*$U25</f>
        <v>52.52</v>
      </c>
      <c r="BD25" s="21"/>
      <c r="BE25" s="69" t="n">
        <v>1</v>
      </c>
      <c r="BF25" s="21" t="n">
        <f aca="false">(BE25/$S25)*$U25</f>
        <v>26.26</v>
      </c>
      <c r="BG25" s="21"/>
      <c r="BJ25" s="195" t="n">
        <f aca="false">$A25</f>
        <v>14</v>
      </c>
      <c r="BK25" s="69" t="n">
        <v>2</v>
      </c>
      <c r="BL25" s="21" t="n">
        <f aca="false">(BK25/$S25)*$U25</f>
        <v>52.52</v>
      </c>
      <c r="BM25" s="21"/>
      <c r="BN25" s="69" t="n">
        <v>1</v>
      </c>
      <c r="BO25" s="21" t="n">
        <f aca="false">(BN25/$S25)*$U25</f>
        <v>26.26</v>
      </c>
      <c r="BP25" s="21"/>
      <c r="BQ25" s="69" t="n">
        <v>1</v>
      </c>
      <c r="BR25" s="21" t="n">
        <f aca="false">(BQ25/$S25)*$U25</f>
        <v>26.26</v>
      </c>
      <c r="BS25" s="21"/>
      <c r="BT25" s="69" t="n">
        <v>1</v>
      </c>
      <c r="BU25" s="21" t="n">
        <f aca="false">(BT25/$S25)*$U25</f>
        <v>26.26</v>
      </c>
      <c r="BV25" s="21"/>
      <c r="BY25" s="195" t="n">
        <f aca="false">$A25</f>
        <v>14</v>
      </c>
      <c r="BZ25" s="69" t="n">
        <v>1</v>
      </c>
      <c r="CA25" s="21" t="n">
        <f aca="false">(BZ25/$S25)*$U25</f>
        <v>26.26</v>
      </c>
      <c r="CB25" s="21"/>
      <c r="CC25" s="69" t="n">
        <v>1</v>
      </c>
      <c r="CD25" s="21" t="n">
        <f aca="false">(CC25/$S25)*$U25</f>
        <v>26.26</v>
      </c>
      <c r="CE25" s="21"/>
      <c r="CF25" s="69" t="n">
        <v>1</v>
      </c>
      <c r="CG25" s="21" t="n">
        <f aca="false">(CF25/$S25)*$U25</f>
        <v>26.26</v>
      </c>
      <c r="CH25" s="21"/>
      <c r="CI25" s="69" t="n">
        <v>1</v>
      </c>
      <c r="CJ25" s="21" t="n">
        <f aca="false">(CI25/$S25)*$U25</f>
        <v>26.26</v>
      </c>
      <c r="CK25" s="21"/>
      <c r="CN25" s="195" t="n">
        <f aca="false">$A25</f>
        <v>14</v>
      </c>
      <c r="CO25" s="69" t="n">
        <v>3</v>
      </c>
      <c r="CP25" s="21" t="n">
        <f aca="false">(CO25/$S25)*$U25</f>
        <v>78.78</v>
      </c>
      <c r="CQ25" s="21"/>
      <c r="CR25" s="69" t="n">
        <v>1</v>
      </c>
      <c r="CS25" s="21" t="n">
        <f aca="false">(CR25/$S25)*$U25</f>
        <v>26.26</v>
      </c>
      <c r="CT25" s="21"/>
      <c r="CU25" s="69" t="n">
        <v>1</v>
      </c>
      <c r="CV25" s="21" t="n">
        <f aca="false">(CU25/$S25)*$U25</f>
        <v>26.26</v>
      </c>
      <c r="CW25" s="21"/>
      <c r="CX25" s="69" t="n">
        <v>1</v>
      </c>
      <c r="CY25" s="21" t="n">
        <f aca="false">(CX25/$S25)*$U25</f>
        <v>26.26</v>
      </c>
      <c r="CZ25" s="21"/>
      <c r="DC25" s="195" t="n">
        <f aca="false">$A25</f>
        <v>14</v>
      </c>
      <c r="DD25" s="69" t="n">
        <v>1</v>
      </c>
      <c r="DE25" s="21" t="n">
        <f aca="false">(DD25/$S25)*$U25</f>
        <v>26.26</v>
      </c>
      <c r="DF25" s="21"/>
      <c r="DG25" s="69" t="n">
        <v>1</v>
      </c>
      <c r="DH25" s="21" t="n">
        <f aca="false">(DG25/$S25)*$U25</f>
        <v>26.26</v>
      </c>
      <c r="DI25" s="21"/>
      <c r="DJ25" s="69" t="n">
        <v>1</v>
      </c>
      <c r="DK25" s="21" t="n">
        <f aca="false">(DJ25/$S25)*$U25</f>
        <v>26.26</v>
      </c>
      <c r="DL25" s="21"/>
      <c r="DM25" s="69" t="n">
        <v>1</v>
      </c>
      <c r="DN25" s="21" t="n">
        <f aca="false">(DM25/$S25)*$U25</f>
        <v>26.26</v>
      </c>
      <c r="DO25" s="21"/>
      <c r="DR25" s="195" t="n">
        <f aca="false">$A25</f>
        <v>14</v>
      </c>
      <c r="DS25" s="69" t="n">
        <v>1</v>
      </c>
      <c r="DT25" s="21" t="n">
        <f aca="false">(DS25/$S25)*$U25</f>
        <v>26.26</v>
      </c>
      <c r="DU25" s="21"/>
      <c r="DV25" s="69" t="n">
        <v>2</v>
      </c>
      <c r="DW25" s="21" t="n">
        <f aca="false">(DV25/$S25)*$U25</f>
        <v>52.52</v>
      </c>
      <c r="DX25" s="21"/>
      <c r="DY25" s="69" t="n">
        <v>1</v>
      </c>
      <c r="DZ25" s="21" t="n">
        <f aca="false">(DY25/$S25)*$U25</f>
        <v>26.26</v>
      </c>
      <c r="EA25" s="21"/>
      <c r="EB25" s="69" t="n">
        <v>1</v>
      </c>
      <c r="EC25" s="21" t="n">
        <f aca="false">(EB25/$S25)*$U25</f>
        <v>26.26</v>
      </c>
      <c r="ED25" s="21"/>
      <c r="EG25" s="195" t="n">
        <f aca="false">$A25</f>
        <v>14</v>
      </c>
      <c r="EH25" s="69" t="n">
        <v>1</v>
      </c>
      <c r="EI25" s="21" t="n">
        <f aca="false">(EH25/$S25)*$U25</f>
        <v>26.26</v>
      </c>
      <c r="EJ25" s="21"/>
      <c r="EK25" s="195" t="n">
        <f aca="false">$A25</f>
        <v>14</v>
      </c>
      <c r="EL25" s="69" t="n">
        <v>1</v>
      </c>
      <c r="EM25" s="21" t="n">
        <f aca="false">(EL25/$S25)*$U25</f>
        <v>26.26</v>
      </c>
      <c r="EN25" s="21"/>
      <c r="EO25" s="199"/>
      <c r="EP25" s="199"/>
      <c r="EQ25" s="199"/>
    </row>
    <row r="26" customFormat="false" ht="33.75" hidden="false" customHeight="true" outlineLevel="0" collapsed="false">
      <c r="A26" s="195" t="n">
        <v>15</v>
      </c>
      <c r="B26" s="196" t="s">
        <v>263</v>
      </c>
      <c r="C26" s="196"/>
      <c r="D26" s="196"/>
      <c r="E26" s="196"/>
      <c r="F26" s="196"/>
      <c r="G26" s="196"/>
      <c r="H26" s="196"/>
      <c r="I26" s="196"/>
      <c r="J26" s="196"/>
      <c r="K26" s="196"/>
      <c r="L26" s="42" t="s">
        <v>8</v>
      </c>
      <c r="M26" s="42"/>
      <c r="N26" s="42"/>
      <c r="O26" s="197" t="s">
        <v>264</v>
      </c>
      <c r="P26" s="197"/>
      <c r="Q26" s="69" t="n">
        <f aca="false">AG26+AJ26+AM26+AP26+AV26+AY26+BB26+BE26+BK26+BN26+BQ26+BT26+BZ26+CC26+CF26+CI26+CO26+CR26+CU26+CX26+DD26+DG26+DJ26+DM26+DS26+DV26+DY26+EB26+EH26+EL26</f>
        <v>24</v>
      </c>
      <c r="R26" s="69"/>
      <c r="S26" s="69" t="n">
        <v>1</v>
      </c>
      <c r="T26" s="69"/>
      <c r="U26" s="198" t="n">
        <v>17.08</v>
      </c>
      <c r="V26" s="198"/>
      <c r="W26" s="198"/>
      <c r="X26" s="13"/>
      <c r="Y26" s="13"/>
      <c r="Z26" s="13"/>
      <c r="AA26" s="13"/>
      <c r="AB26" s="13"/>
      <c r="AC26" s="13"/>
      <c r="AF26" s="195" t="n">
        <f aca="false">$A26</f>
        <v>15</v>
      </c>
      <c r="AG26" s="69" t="n">
        <v>10</v>
      </c>
      <c r="AH26" s="21" t="n">
        <f aca="false">(AG26/$S26)*$U26</f>
        <v>170.8</v>
      </c>
      <c r="AI26" s="21"/>
      <c r="AJ26" s="69" t="n">
        <v>0</v>
      </c>
      <c r="AK26" s="21" t="n">
        <f aca="false">(AJ26/$S26)*$U26</f>
        <v>0</v>
      </c>
      <c r="AL26" s="21"/>
      <c r="AM26" s="69" t="n">
        <v>3</v>
      </c>
      <c r="AN26" s="21" t="n">
        <f aca="false">(AM26/$S26)*$U26</f>
        <v>51.24</v>
      </c>
      <c r="AO26" s="21"/>
      <c r="AP26" s="69" t="n">
        <v>1</v>
      </c>
      <c r="AQ26" s="21" t="n">
        <f aca="false">(AP26/$S26)*$U26</f>
        <v>17.08</v>
      </c>
      <c r="AR26" s="21"/>
      <c r="AU26" s="195" t="n">
        <f aca="false">$A26</f>
        <v>15</v>
      </c>
      <c r="AV26" s="69" t="n">
        <v>3</v>
      </c>
      <c r="AW26" s="21" t="n">
        <f aca="false">(AV26/$S26)*$U26</f>
        <v>51.24</v>
      </c>
      <c r="AX26" s="21"/>
      <c r="AY26" s="69" t="n">
        <v>0</v>
      </c>
      <c r="AZ26" s="21" t="n">
        <f aca="false">(AY26/$S26)*$U26</f>
        <v>0</v>
      </c>
      <c r="BA26" s="21"/>
      <c r="BB26" s="69" t="n">
        <v>2</v>
      </c>
      <c r="BC26" s="21" t="n">
        <f aca="false">(BB26/$S26)*$U26</f>
        <v>34.16</v>
      </c>
      <c r="BD26" s="21"/>
      <c r="BE26" s="69" t="n">
        <v>0</v>
      </c>
      <c r="BF26" s="21" t="n">
        <f aca="false">(BE26/$S26)*$U26</f>
        <v>0</v>
      </c>
      <c r="BG26" s="21"/>
      <c r="BJ26" s="195" t="n">
        <f aca="false">$A26</f>
        <v>15</v>
      </c>
      <c r="BK26" s="69" t="n">
        <v>2</v>
      </c>
      <c r="BL26" s="21" t="n">
        <f aca="false">(BK26/$S26)*$U26</f>
        <v>34.16</v>
      </c>
      <c r="BM26" s="21"/>
      <c r="BN26" s="69" t="n">
        <v>0</v>
      </c>
      <c r="BO26" s="21" t="n">
        <f aca="false">(BN26/$S26)*$U26</f>
        <v>0</v>
      </c>
      <c r="BP26" s="21"/>
      <c r="BQ26" s="69" t="n">
        <v>0</v>
      </c>
      <c r="BR26" s="21" t="n">
        <f aca="false">(BQ26/$S26)*$U26</f>
        <v>0</v>
      </c>
      <c r="BS26" s="21"/>
      <c r="BT26" s="69" t="n">
        <v>0</v>
      </c>
      <c r="BU26" s="21" t="n">
        <f aca="false">(BT26/$S26)*$U26</f>
        <v>0</v>
      </c>
      <c r="BV26" s="21"/>
      <c r="BY26" s="195" t="n">
        <f aca="false">$A26</f>
        <v>15</v>
      </c>
      <c r="BZ26" s="69" t="n">
        <v>0</v>
      </c>
      <c r="CA26" s="21" t="n">
        <f aca="false">(BZ26/$S26)*$U26</f>
        <v>0</v>
      </c>
      <c r="CB26" s="21"/>
      <c r="CC26" s="69" t="n">
        <v>0</v>
      </c>
      <c r="CD26" s="21" t="n">
        <f aca="false">(CC26/$S26)*$U26</f>
        <v>0</v>
      </c>
      <c r="CE26" s="21"/>
      <c r="CF26" s="69" t="n">
        <v>0</v>
      </c>
      <c r="CG26" s="21" t="n">
        <f aca="false">(CF26/$S26)*$U26</f>
        <v>0</v>
      </c>
      <c r="CH26" s="21"/>
      <c r="CI26" s="69" t="n">
        <v>0</v>
      </c>
      <c r="CJ26" s="21" t="n">
        <f aca="false">(CI26/$S26)*$U26</f>
        <v>0</v>
      </c>
      <c r="CK26" s="21"/>
      <c r="CN26" s="195" t="n">
        <f aca="false">$A26</f>
        <v>15</v>
      </c>
      <c r="CO26" s="69" t="n">
        <v>0</v>
      </c>
      <c r="CP26" s="21" t="n">
        <f aca="false">(CO26/$S26)*$U26</f>
        <v>0</v>
      </c>
      <c r="CQ26" s="21"/>
      <c r="CR26" s="69" t="n">
        <v>0</v>
      </c>
      <c r="CS26" s="21" t="n">
        <f aca="false">(CR26/$S26)*$U26</f>
        <v>0</v>
      </c>
      <c r="CT26" s="21"/>
      <c r="CU26" s="69" t="n">
        <v>0</v>
      </c>
      <c r="CV26" s="21" t="n">
        <f aca="false">(CU26/$S26)*$U26</f>
        <v>0</v>
      </c>
      <c r="CW26" s="21"/>
      <c r="CX26" s="69" t="n">
        <v>0</v>
      </c>
      <c r="CY26" s="21" t="n">
        <f aca="false">(CX26/$S26)*$U26</f>
        <v>0</v>
      </c>
      <c r="CZ26" s="21"/>
      <c r="DC26" s="195" t="n">
        <f aca="false">$A26</f>
        <v>15</v>
      </c>
      <c r="DD26" s="69" t="n">
        <v>0</v>
      </c>
      <c r="DE26" s="21" t="n">
        <f aca="false">(DD26/$S26)*$U26</f>
        <v>0</v>
      </c>
      <c r="DF26" s="21"/>
      <c r="DG26" s="69" t="n">
        <v>0</v>
      </c>
      <c r="DH26" s="21" t="n">
        <f aca="false">(DG26/$S26)*$U26</f>
        <v>0</v>
      </c>
      <c r="DI26" s="21"/>
      <c r="DJ26" s="69" t="n">
        <v>0</v>
      </c>
      <c r="DK26" s="21" t="n">
        <f aca="false">(DJ26/$S26)*$U26</f>
        <v>0</v>
      </c>
      <c r="DL26" s="21"/>
      <c r="DM26" s="69" t="n">
        <v>0</v>
      </c>
      <c r="DN26" s="21" t="n">
        <f aca="false">(DM26/$S26)*$U26</f>
        <v>0</v>
      </c>
      <c r="DO26" s="21"/>
      <c r="DR26" s="195" t="n">
        <f aca="false">$A26</f>
        <v>15</v>
      </c>
      <c r="DS26" s="69" t="n">
        <v>0</v>
      </c>
      <c r="DT26" s="21" t="n">
        <f aca="false">(DS26/$S26)*$U26</f>
        <v>0</v>
      </c>
      <c r="DU26" s="21"/>
      <c r="DV26" s="69" t="n">
        <v>2</v>
      </c>
      <c r="DW26" s="21" t="n">
        <f aca="false">(DV26/$S26)*$U26</f>
        <v>34.16</v>
      </c>
      <c r="DX26" s="21"/>
      <c r="DY26" s="69" t="n">
        <v>0</v>
      </c>
      <c r="DZ26" s="21" t="n">
        <f aca="false">(DY26/$S26)*$U26</f>
        <v>0</v>
      </c>
      <c r="EA26" s="21"/>
      <c r="EB26" s="69" t="n">
        <v>0</v>
      </c>
      <c r="EC26" s="21" t="n">
        <f aca="false">(EB26/$S26)*$U26</f>
        <v>0</v>
      </c>
      <c r="ED26" s="21"/>
      <c r="EG26" s="195" t="n">
        <f aca="false">$A26</f>
        <v>15</v>
      </c>
      <c r="EH26" s="69" t="n">
        <v>0</v>
      </c>
      <c r="EI26" s="21" t="n">
        <f aca="false">(EH26/$S26)*$U26</f>
        <v>0</v>
      </c>
      <c r="EJ26" s="21"/>
      <c r="EK26" s="195" t="n">
        <f aca="false">$A26</f>
        <v>15</v>
      </c>
      <c r="EL26" s="69" t="n">
        <v>1</v>
      </c>
      <c r="EM26" s="21" t="n">
        <f aca="false">(EL26/$S26)*$U26</f>
        <v>17.08</v>
      </c>
      <c r="EN26" s="21"/>
      <c r="EO26" s="199"/>
      <c r="EP26" s="199"/>
      <c r="EQ26" s="199"/>
    </row>
    <row r="27" customFormat="false" ht="33.75" hidden="false" customHeight="true" outlineLevel="0" collapsed="false">
      <c r="A27" s="195" t="n">
        <v>16</v>
      </c>
      <c r="B27" s="196" t="s">
        <v>265</v>
      </c>
      <c r="C27" s="196"/>
      <c r="D27" s="196"/>
      <c r="E27" s="196"/>
      <c r="F27" s="196"/>
      <c r="G27" s="196"/>
      <c r="H27" s="196"/>
      <c r="I27" s="196"/>
      <c r="J27" s="196"/>
      <c r="K27" s="196"/>
      <c r="L27" s="42" t="s">
        <v>8</v>
      </c>
      <c r="M27" s="42"/>
      <c r="N27" s="42"/>
      <c r="O27" s="197" t="s">
        <v>264</v>
      </c>
      <c r="P27" s="197"/>
      <c r="Q27" s="69" t="n">
        <f aca="false">AG27+AJ27+AM27+AP27+AV27+AY27+BB27+BE27+BK27+BN27+BQ27+BT27+BZ27+CC27+CF27+CI27+CO27+CR27+CU27+CX27+DD27+DG27+DJ27+DM27+DS27+DV27+DY27+EB27+EH27+EL27</f>
        <v>43</v>
      </c>
      <c r="R27" s="69"/>
      <c r="S27" s="69" t="n">
        <v>1</v>
      </c>
      <c r="T27" s="69"/>
      <c r="U27" s="198" t="n">
        <v>28.85</v>
      </c>
      <c r="V27" s="198"/>
      <c r="W27" s="198"/>
      <c r="X27" s="13"/>
      <c r="Y27" s="13"/>
      <c r="Z27" s="13"/>
      <c r="AA27" s="13"/>
      <c r="AB27" s="13"/>
      <c r="AC27" s="13"/>
      <c r="AF27" s="195" t="n">
        <f aca="false">$A27</f>
        <v>16</v>
      </c>
      <c r="AG27" s="69" t="n">
        <v>11</v>
      </c>
      <c r="AH27" s="21" t="n">
        <f aca="false">(AG27/$S27)*$U27</f>
        <v>317.35</v>
      </c>
      <c r="AI27" s="21"/>
      <c r="AJ27" s="69" t="n">
        <v>1</v>
      </c>
      <c r="AK27" s="21" t="n">
        <f aca="false">(AJ27/$S27)*$U27</f>
        <v>28.85</v>
      </c>
      <c r="AL27" s="21"/>
      <c r="AM27" s="69" t="n">
        <v>4</v>
      </c>
      <c r="AN27" s="21" t="n">
        <f aca="false">(AM27/$S27)*$U27</f>
        <v>115.4</v>
      </c>
      <c r="AO27" s="21"/>
      <c r="AP27" s="69" t="n">
        <v>1</v>
      </c>
      <c r="AQ27" s="21" t="n">
        <f aca="false">(AP27/$S27)*$U27</f>
        <v>28.85</v>
      </c>
      <c r="AR27" s="21"/>
      <c r="AU27" s="195" t="n">
        <f aca="false">$A27</f>
        <v>16</v>
      </c>
      <c r="AV27" s="69" t="n">
        <v>3</v>
      </c>
      <c r="AW27" s="21" t="n">
        <f aca="false">(AV27/$S27)*$U27</f>
        <v>86.55</v>
      </c>
      <c r="AX27" s="21"/>
      <c r="AY27" s="69" t="n">
        <v>0</v>
      </c>
      <c r="AZ27" s="21" t="n">
        <f aca="false">(AY27/$S27)*$U27</f>
        <v>0</v>
      </c>
      <c r="BA27" s="21"/>
      <c r="BB27" s="69" t="n">
        <v>1</v>
      </c>
      <c r="BC27" s="21" t="n">
        <f aca="false">(BB27/$S27)*$U27</f>
        <v>28.85</v>
      </c>
      <c r="BD27" s="21"/>
      <c r="BE27" s="69" t="n">
        <v>1</v>
      </c>
      <c r="BF27" s="21" t="n">
        <f aca="false">(BE27/$S27)*$U27</f>
        <v>28.85</v>
      </c>
      <c r="BG27" s="21"/>
      <c r="BJ27" s="195" t="n">
        <f aca="false">$A27</f>
        <v>16</v>
      </c>
      <c r="BK27" s="69" t="n">
        <v>1</v>
      </c>
      <c r="BL27" s="21" t="n">
        <f aca="false">(BK27/$S27)*$U27</f>
        <v>28.85</v>
      </c>
      <c r="BM27" s="21"/>
      <c r="BN27" s="69" t="n">
        <v>1</v>
      </c>
      <c r="BO27" s="21" t="n">
        <f aca="false">(BN27/$S27)*$U27</f>
        <v>28.85</v>
      </c>
      <c r="BP27" s="21"/>
      <c r="BQ27" s="69" t="n">
        <v>1</v>
      </c>
      <c r="BR27" s="21" t="n">
        <f aca="false">(BQ27/$S27)*$U27</f>
        <v>28.85</v>
      </c>
      <c r="BS27" s="21"/>
      <c r="BT27" s="69" t="n">
        <v>1</v>
      </c>
      <c r="BU27" s="21" t="n">
        <f aca="false">(BT27/$S27)*$U27</f>
        <v>28.85</v>
      </c>
      <c r="BV27" s="21"/>
      <c r="BY27" s="195" t="n">
        <f aca="false">$A27</f>
        <v>16</v>
      </c>
      <c r="BZ27" s="69" t="n">
        <v>1</v>
      </c>
      <c r="CA27" s="21" t="n">
        <f aca="false">(BZ27/$S27)*$U27</f>
        <v>28.85</v>
      </c>
      <c r="CB27" s="21"/>
      <c r="CC27" s="69" t="n">
        <v>1</v>
      </c>
      <c r="CD27" s="21" t="n">
        <f aca="false">(CC27/$S27)*$U27</f>
        <v>28.85</v>
      </c>
      <c r="CE27" s="21"/>
      <c r="CF27" s="69" t="n">
        <v>1</v>
      </c>
      <c r="CG27" s="21" t="n">
        <f aca="false">(CF27/$S27)*$U27</f>
        <v>28.85</v>
      </c>
      <c r="CH27" s="21"/>
      <c r="CI27" s="69" t="n">
        <v>1</v>
      </c>
      <c r="CJ27" s="21" t="n">
        <f aca="false">(CI27/$S27)*$U27</f>
        <v>28.85</v>
      </c>
      <c r="CK27" s="21"/>
      <c r="CN27" s="195" t="n">
        <f aca="false">$A27</f>
        <v>16</v>
      </c>
      <c r="CO27" s="69" t="n">
        <v>0</v>
      </c>
      <c r="CP27" s="21" t="n">
        <f aca="false">(CO27/$S27)*$U27</f>
        <v>0</v>
      </c>
      <c r="CQ27" s="21"/>
      <c r="CR27" s="69" t="n">
        <v>1</v>
      </c>
      <c r="CS27" s="21" t="n">
        <f aca="false">(CR27/$S27)*$U27</f>
        <v>28.85</v>
      </c>
      <c r="CT27" s="21"/>
      <c r="CU27" s="69" t="n">
        <v>1</v>
      </c>
      <c r="CV27" s="21" t="n">
        <f aca="false">(CU27/$S27)*$U27</f>
        <v>28.85</v>
      </c>
      <c r="CW27" s="21"/>
      <c r="CX27" s="69" t="n">
        <v>1</v>
      </c>
      <c r="CY27" s="21" t="n">
        <f aca="false">(CX27/$S27)*$U27</f>
        <v>28.85</v>
      </c>
      <c r="CZ27" s="21"/>
      <c r="DC27" s="195" t="n">
        <f aca="false">$A27</f>
        <v>16</v>
      </c>
      <c r="DD27" s="69" t="n">
        <v>1</v>
      </c>
      <c r="DE27" s="21" t="n">
        <f aca="false">(DD27/$S27)*$U27</f>
        <v>28.85</v>
      </c>
      <c r="DF27" s="21"/>
      <c r="DG27" s="69" t="n">
        <v>1</v>
      </c>
      <c r="DH27" s="21" t="n">
        <f aca="false">(DG27/$S27)*$U27</f>
        <v>28.85</v>
      </c>
      <c r="DI27" s="21"/>
      <c r="DJ27" s="69" t="n">
        <v>1</v>
      </c>
      <c r="DK27" s="21" t="n">
        <f aca="false">(DJ27/$S27)*$U27</f>
        <v>28.85</v>
      </c>
      <c r="DL27" s="21"/>
      <c r="DM27" s="69" t="n">
        <v>1</v>
      </c>
      <c r="DN27" s="21" t="n">
        <f aca="false">(DM27/$S27)*$U27</f>
        <v>28.85</v>
      </c>
      <c r="DO27" s="21"/>
      <c r="DR27" s="195" t="n">
        <f aca="false">$A27</f>
        <v>16</v>
      </c>
      <c r="DS27" s="69" t="n">
        <v>1</v>
      </c>
      <c r="DT27" s="21" t="n">
        <f aca="false">(DS27/$S27)*$U27</f>
        <v>28.85</v>
      </c>
      <c r="DU27" s="21"/>
      <c r="DV27" s="69" t="n">
        <v>1</v>
      </c>
      <c r="DW27" s="21" t="n">
        <f aca="false">(DV27/$S27)*$U27</f>
        <v>28.85</v>
      </c>
      <c r="DX27" s="21"/>
      <c r="DY27" s="69" t="n">
        <v>1</v>
      </c>
      <c r="DZ27" s="21" t="n">
        <f aca="false">(DY27/$S27)*$U27</f>
        <v>28.85</v>
      </c>
      <c r="EA27" s="21"/>
      <c r="EB27" s="69" t="n">
        <v>1</v>
      </c>
      <c r="EC27" s="21" t="n">
        <f aca="false">(EB27/$S27)*$U27</f>
        <v>28.85</v>
      </c>
      <c r="ED27" s="21"/>
      <c r="EG27" s="195" t="n">
        <f aca="false">$A27</f>
        <v>16</v>
      </c>
      <c r="EH27" s="69" t="n">
        <v>1</v>
      </c>
      <c r="EI27" s="21" t="n">
        <f aca="false">(EH27/$S27)*$U27</f>
        <v>28.85</v>
      </c>
      <c r="EJ27" s="21"/>
      <c r="EK27" s="195" t="n">
        <f aca="false">$A27</f>
        <v>16</v>
      </c>
      <c r="EL27" s="69" t="n">
        <v>1</v>
      </c>
      <c r="EM27" s="21" t="n">
        <f aca="false">(EL27/$S27)*$U27</f>
        <v>28.85</v>
      </c>
      <c r="EN27" s="21"/>
      <c r="EO27" s="199"/>
      <c r="EP27" s="199"/>
      <c r="EQ27" s="199"/>
    </row>
    <row r="28" customFormat="false" ht="33.75" hidden="false" customHeight="true" outlineLevel="0" collapsed="false">
      <c r="A28" s="195" t="n">
        <v>17</v>
      </c>
      <c r="B28" s="196" t="s">
        <v>266</v>
      </c>
      <c r="C28" s="196"/>
      <c r="D28" s="196"/>
      <c r="E28" s="196"/>
      <c r="F28" s="196"/>
      <c r="G28" s="196"/>
      <c r="H28" s="196"/>
      <c r="I28" s="196"/>
      <c r="J28" s="196"/>
      <c r="K28" s="196"/>
      <c r="L28" s="42" t="s">
        <v>8</v>
      </c>
      <c r="M28" s="42"/>
      <c r="N28" s="42"/>
      <c r="O28" s="197" t="s">
        <v>264</v>
      </c>
      <c r="P28" s="197"/>
      <c r="Q28" s="69" t="n">
        <f aca="false">AG28+AJ28+AM28+AP28+AV28+AY28+BB28+BE28+BK28+BN28+BQ28+BT28+BZ28+CC28+CF28+CI28+CO28+CR28+CU28+CX28+DD28+DG28+DJ28+DM28+DS28+DV28+DY28+EB28+EH28+EL28</f>
        <v>52</v>
      </c>
      <c r="R28" s="69"/>
      <c r="S28" s="69" t="n">
        <v>1</v>
      </c>
      <c r="T28" s="69"/>
      <c r="U28" s="198" t="n">
        <v>41.47</v>
      </c>
      <c r="V28" s="198"/>
      <c r="W28" s="198"/>
      <c r="X28" s="13"/>
      <c r="Y28" s="13"/>
      <c r="Z28" s="13"/>
      <c r="AA28" s="13"/>
      <c r="AB28" s="13"/>
      <c r="AC28" s="13"/>
      <c r="AF28" s="195" t="n">
        <f aca="false">$A28</f>
        <v>17</v>
      </c>
      <c r="AG28" s="69" t="n">
        <v>11</v>
      </c>
      <c r="AH28" s="21" t="n">
        <f aca="false">(AG28/$S28)*$U28</f>
        <v>456.17</v>
      </c>
      <c r="AI28" s="21"/>
      <c r="AJ28" s="69" t="n">
        <v>1</v>
      </c>
      <c r="AK28" s="21" t="n">
        <f aca="false">(AJ28/$S28)*$U28</f>
        <v>41.47</v>
      </c>
      <c r="AL28" s="21"/>
      <c r="AM28" s="69" t="n">
        <v>4</v>
      </c>
      <c r="AN28" s="21" t="n">
        <f aca="false">(AM28/$S28)*$U28</f>
        <v>165.88</v>
      </c>
      <c r="AO28" s="21"/>
      <c r="AP28" s="69" t="n">
        <v>1</v>
      </c>
      <c r="AQ28" s="21" t="n">
        <f aca="false">(AP28/$S28)*$U28</f>
        <v>41.47</v>
      </c>
      <c r="AR28" s="21"/>
      <c r="AU28" s="195" t="n">
        <f aca="false">$A28</f>
        <v>17</v>
      </c>
      <c r="AV28" s="69" t="n">
        <v>3</v>
      </c>
      <c r="AW28" s="21" t="n">
        <f aca="false">(AV28/$S28)*$U28</f>
        <v>124.41</v>
      </c>
      <c r="AX28" s="21"/>
      <c r="AY28" s="69" t="n">
        <v>3</v>
      </c>
      <c r="AZ28" s="21" t="n">
        <f aca="false">(AY28/$S28)*$U28</f>
        <v>124.41</v>
      </c>
      <c r="BA28" s="21"/>
      <c r="BB28" s="69" t="n">
        <v>2</v>
      </c>
      <c r="BC28" s="21" t="n">
        <f aca="false">(BB28/$S28)*$U28</f>
        <v>82.94</v>
      </c>
      <c r="BD28" s="21"/>
      <c r="BE28" s="69" t="n">
        <v>1</v>
      </c>
      <c r="BF28" s="21" t="n">
        <f aca="false">(BE28/$S28)*$U28</f>
        <v>41.47</v>
      </c>
      <c r="BG28" s="21"/>
      <c r="BJ28" s="195" t="n">
        <f aca="false">$A28</f>
        <v>17</v>
      </c>
      <c r="BK28" s="69" t="n">
        <v>2</v>
      </c>
      <c r="BL28" s="21" t="n">
        <f aca="false">(BK28/$S28)*$U28</f>
        <v>82.94</v>
      </c>
      <c r="BM28" s="21"/>
      <c r="BN28" s="69" t="n">
        <v>1</v>
      </c>
      <c r="BO28" s="21" t="n">
        <f aca="false">(BN28/$S28)*$U28</f>
        <v>41.47</v>
      </c>
      <c r="BP28" s="21"/>
      <c r="BQ28" s="69" t="n">
        <v>1</v>
      </c>
      <c r="BR28" s="21" t="n">
        <f aca="false">(BQ28/$S28)*$U28</f>
        <v>41.47</v>
      </c>
      <c r="BS28" s="21"/>
      <c r="BT28" s="69" t="n">
        <v>1</v>
      </c>
      <c r="BU28" s="21" t="n">
        <f aca="false">(BT28/$S28)*$U28</f>
        <v>41.47</v>
      </c>
      <c r="BV28" s="21"/>
      <c r="BY28" s="195" t="n">
        <f aca="false">$A28</f>
        <v>17</v>
      </c>
      <c r="BZ28" s="69" t="n">
        <v>1</v>
      </c>
      <c r="CA28" s="21" t="n">
        <f aca="false">(BZ28/$S28)*$U28</f>
        <v>41.47</v>
      </c>
      <c r="CB28" s="21"/>
      <c r="CC28" s="69" t="n">
        <v>1</v>
      </c>
      <c r="CD28" s="21" t="n">
        <f aca="false">(CC28/$S28)*$U28</f>
        <v>41.47</v>
      </c>
      <c r="CE28" s="21"/>
      <c r="CF28" s="69" t="n">
        <v>1</v>
      </c>
      <c r="CG28" s="21" t="n">
        <f aca="false">(CF28/$S28)*$U28</f>
        <v>41.47</v>
      </c>
      <c r="CH28" s="21"/>
      <c r="CI28" s="69" t="n">
        <v>1</v>
      </c>
      <c r="CJ28" s="21" t="n">
        <f aca="false">(CI28/$S28)*$U28</f>
        <v>41.47</v>
      </c>
      <c r="CK28" s="21"/>
      <c r="CN28" s="195" t="n">
        <f aca="false">$A28</f>
        <v>17</v>
      </c>
      <c r="CO28" s="69" t="n">
        <v>3</v>
      </c>
      <c r="CP28" s="21" t="n">
        <f aca="false">(CO28/$S28)*$U28</f>
        <v>124.41</v>
      </c>
      <c r="CQ28" s="21"/>
      <c r="CR28" s="69" t="n">
        <v>1</v>
      </c>
      <c r="CS28" s="21" t="n">
        <f aca="false">(CR28/$S28)*$U28</f>
        <v>41.47</v>
      </c>
      <c r="CT28" s="21"/>
      <c r="CU28" s="69" t="n">
        <v>1</v>
      </c>
      <c r="CV28" s="21" t="n">
        <f aca="false">(CU28/$S28)*$U28</f>
        <v>41.47</v>
      </c>
      <c r="CW28" s="21"/>
      <c r="CX28" s="69" t="n">
        <v>1</v>
      </c>
      <c r="CY28" s="21" t="n">
        <f aca="false">(CX28/$S28)*$U28</f>
        <v>41.47</v>
      </c>
      <c r="CZ28" s="21"/>
      <c r="DC28" s="195" t="n">
        <f aca="false">$A28</f>
        <v>17</v>
      </c>
      <c r="DD28" s="69" t="n">
        <v>1</v>
      </c>
      <c r="DE28" s="21" t="n">
        <f aca="false">(DD28/$S28)*$U28</f>
        <v>41.47</v>
      </c>
      <c r="DF28" s="21"/>
      <c r="DG28" s="69" t="n">
        <v>1</v>
      </c>
      <c r="DH28" s="21" t="n">
        <f aca="false">(DG28/$S28)*$U28</f>
        <v>41.47</v>
      </c>
      <c r="DI28" s="21"/>
      <c r="DJ28" s="69" t="n">
        <v>1</v>
      </c>
      <c r="DK28" s="21" t="n">
        <f aca="false">(DJ28/$S28)*$U28</f>
        <v>41.47</v>
      </c>
      <c r="DL28" s="21"/>
      <c r="DM28" s="69" t="n">
        <v>1</v>
      </c>
      <c r="DN28" s="21" t="n">
        <f aca="false">(DM28/$S28)*$U28</f>
        <v>41.47</v>
      </c>
      <c r="DO28" s="21"/>
      <c r="DR28" s="195" t="n">
        <f aca="false">$A28</f>
        <v>17</v>
      </c>
      <c r="DS28" s="69" t="n">
        <v>1</v>
      </c>
      <c r="DT28" s="21" t="n">
        <f aca="false">(DS28/$S28)*$U28</f>
        <v>41.47</v>
      </c>
      <c r="DU28" s="21"/>
      <c r="DV28" s="69" t="n">
        <v>2</v>
      </c>
      <c r="DW28" s="21" t="n">
        <f aca="false">(DV28/$S28)*$U28</f>
        <v>82.94</v>
      </c>
      <c r="DX28" s="21"/>
      <c r="DY28" s="69" t="n">
        <v>1</v>
      </c>
      <c r="DZ28" s="21" t="n">
        <f aca="false">(DY28/$S28)*$U28</f>
        <v>41.47</v>
      </c>
      <c r="EA28" s="21"/>
      <c r="EB28" s="69" t="n">
        <v>1</v>
      </c>
      <c r="EC28" s="21" t="n">
        <f aca="false">(EB28/$S28)*$U28</f>
        <v>41.47</v>
      </c>
      <c r="ED28" s="21"/>
      <c r="EG28" s="195" t="n">
        <f aca="false">$A28</f>
        <v>17</v>
      </c>
      <c r="EH28" s="69" t="n">
        <v>1</v>
      </c>
      <c r="EI28" s="21" t="n">
        <f aca="false">(EH28/$S28)*$U28</f>
        <v>41.47</v>
      </c>
      <c r="EJ28" s="21"/>
      <c r="EK28" s="195" t="n">
        <f aca="false">$A28</f>
        <v>17</v>
      </c>
      <c r="EL28" s="69" t="n">
        <v>1</v>
      </c>
      <c r="EM28" s="21" t="n">
        <f aca="false">(EL28/$S28)*$U28</f>
        <v>41.47</v>
      </c>
      <c r="EN28" s="21"/>
      <c r="EO28" s="199"/>
      <c r="EP28" s="199"/>
      <c r="EQ28" s="199"/>
    </row>
    <row r="29" customFormat="false" ht="33.75" hidden="false" customHeight="true" outlineLevel="0" collapsed="false">
      <c r="A29" s="195" t="n">
        <v>18</v>
      </c>
      <c r="B29" s="196" t="s">
        <v>267</v>
      </c>
      <c r="C29" s="196"/>
      <c r="D29" s="196"/>
      <c r="E29" s="196"/>
      <c r="F29" s="196"/>
      <c r="G29" s="196"/>
      <c r="H29" s="196"/>
      <c r="I29" s="196"/>
      <c r="J29" s="196"/>
      <c r="K29" s="196"/>
      <c r="L29" s="42" t="s">
        <v>8</v>
      </c>
      <c r="M29" s="42"/>
      <c r="N29" s="42"/>
      <c r="O29" s="197" t="s">
        <v>264</v>
      </c>
      <c r="P29" s="197"/>
      <c r="Q29" s="69" t="n">
        <f aca="false">AG29+AJ29+AM29+AP29+AV29+AY29+BB29+BE29+BK29+BN29+BQ29+BT29+BZ29+CC29+CF29+CI29+CO29+CR29+CU29+CX29+DD29+DG29+DJ29+DM29+DS29+DV29+DY29+EB29+EH29+EL29</f>
        <v>70</v>
      </c>
      <c r="R29" s="69"/>
      <c r="S29" s="69" t="n">
        <v>1</v>
      </c>
      <c r="T29" s="69"/>
      <c r="U29" s="198" t="n">
        <v>43.36</v>
      </c>
      <c r="V29" s="198"/>
      <c r="W29" s="198"/>
      <c r="X29" s="13"/>
      <c r="Y29" s="13"/>
      <c r="Z29" s="13"/>
      <c r="AA29" s="13"/>
      <c r="AB29" s="13"/>
      <c r="AC29" s="13"/>
      <c r="AF29" s="195" t="n">
        <f aca="false">$A29</f>
        <v>18</v>
      </c>
      <c r="AG29" s="69" t="n">
        <v>26</v>
      </c>
      <c r="AH29" s="21" t="n">
        <f aca="false">(AG29/$S29)*$U29</f>
        <v>1127.36</v>
      </c>
      <c r="AI29" s="21"/>
      <c r="AJ29" s="69" t="n">
        <v>1</v>
      </c>
      <c r="AK29" s="21" t="n">
        <f aca="false">(AJ29/$S29)*$U29</f>
        <v>43.36</v>
      </c>
      <c r="AL29" s="21"/>
      <c r="AM29" s="69" t="n">
        <v>9</v>
      </c>
      <c r="AN29" s="21" t="n">
        <f aca="false">(AM29/$S29)*$U29</f>
        <v>390.24</v>
      </c>
      <c r="AO29" s="21"/>
      <c r="AP29" s="69" t="n">
        <v>3</v>
      </c>
      <c r="AQ29" s="21" t="n">
        <f aca="false">(AP29/$S29)*$U29</f>
        <v>130.08</v>
      </c>
      <c r="AR29" s="21"/>
      <c r="AU29" s="195" t="n">
        <f aca="false">$A29</f>
        <v>18</v>
      </c>
      <c r="AV29" s="69" t="n">
        <v>6</v>
      </c>
      <c r="AW29" s="21" t="n">
        <f aca="false">(AV29/$S29)*$U29</f>
        <v>260.16</v>
      </c>
      <c r="AX29" s="21"/>
      <c r="AY29" s="69" t="n">
        <v>1</v>
      </c>
      <c r="AZ29" s="21" t="n">
        <f aca="false">(AY29/$S29)*$U29</f>
        <v>43.36</v>
      </c>
      <c r="BA29" s="21"/>
      <c r="BB29" s="69" t="n">
        <v>1</v>
      </c>
      <c r="BC29" s="21" t="n">
        <f aca="false">(BB29/$S29)*$U29</f>
        <v>43.36</v>
      </c>
      <c r="BD29" s="21"/>
      <c r="BE29" s="69" t="n">
        <v>1</v>
      </c>
      <c r="BF29" s="21" t="n">
        <f aca="false">(BE29/$S29)*$U29</f>
        <v>43.36</v>
      </c>
      <c r="BG29" s="21"/>
      <c r="BJ29" s="195" t="n">
        <f aca="false">$A29</f>
        <v>18</v>
      </c>
      <c r="BK29" s="69" t="n">
        <v>1</v>
      </c>
      <c r="BL29" s="21" t="n">
        <f aca="false">(BK29/$S29)*$U29</f>
        <v>43.36</v>
      </c>
      <c r="BM29" s="21"/>
      <c r="BN29" s="69" t="n">
        <v>1</v>
      </c>
      <c r="BO29" s="21" t="n">
        <f aca="false">(BN29/$S29)*$U29</f>
        <v>43.36</v>
      </c>
      <c r="BP29" s="21"/>
      <c r="BQ29" s="69" t="n">
        <v>1</v>
      </c>
      <c r="BR29" s="21" t="n">
        <f aca="false">(BQ29/$S29)*$U29</f>
        <v>43.36</v>
      </c>
      <c r="BS29" s="21"/>
      <c r="BT29" s="69" t="n">
        <v>1</v>
      </c>
      <c r="BU29" s="21" t="n">
        <f aca="false">(BT29/$S29)*$U29</f>
        <v>43.36</v>
      </c>
      <c r="BV29" s="21"/>
      <c r="BY29" s="195" t="n">
        <f aca="false">$A29</f>
        <v>18</v>
      </c>
      <c r="BZ29" s="69" t="n">
        <v>1</v>
      </c>
      <c r="CA29" s="21" t="n">
        <f aca="false">(BZ29/$S29)*$U29</f>
        <v>43.36</v>
      </c>
      <c r="CB29" s="21"/>
      <c r="CC29" s="69" t="n">
        <v>1</v>
      </c>
      <c r="CD29" s="21" t="n">
        <f aca="false">(CC29/$S29)*$U29</f>
        <v>43.36</v>
      </c>
      <c r="CE29" s="21"/>
      <c r="CF29" s="69" t="n">
        <v>1</v>
      </c>
      <c r="CG29" s="21" t="n">
        <f aca="false">(CF29/$S29)*$U29</f>
        <v>43.36</v>
      </c>
      <c r="CH29" s="21"/>
      <c r="CI29" s="69" t="n">
        <v>1</v>
      </c>
      <c r="CJ29" s="21" t="n">
        <f aca="false">(CI29/$S29)*$U29</f>
        <v>43.36</v>
      </c>
      <c r="CK29" s="21"/>
      <c r="CN29" s="195" t="n">
        <f aca="false">$A29</f>
        <v>18</v>
      </c>
      <c r="CO29" s="69" t="n">
        <v>1</v>
      </c>
      <c r="CP29" s="21" t="n">
        <f aca="false">(CO29/$S29)*$U29</f>
        <v>43.36</v>
      </c>
      <c r="CQ29" s="21"/>
      <c r="CR29" s="69" t="n">
        <v>1</v>
      </c>
      <c r="CS29" s="21" t="n">
        <f aca="false">(CR29/$S29)*$U29</f>
        <v>43.36</v>
      </c>
      <c r="CT29" s="21"/>
      <c r="CU29" s="69" t="n">
        <v>1</v>
      </c>
      <c r="CV29" s="21" t="n">
        <f aca="false">(CU29/$S29)*$U29</f>
        <v>43.36</v>
      </c>
      <c r="CW29" s="21"/>
      <c r="CX29" s="69" t="n">
        <v>1</v>
      </c>
      <c r="CY29" s="21" t="n">
        <f aca="false">(CX29/$S29)*$U29</f>
        <v>43.36</v>
      </c>
      <c r="CZ29" s="21"/>
      <c r="DC29" s="195" t="n">
        <f aca="false">$A29</f>
        <v>18</v>
      </c>
      <c r="DD29" s="69" t="n">
        <v>1</v>
      </c>
      <c r="DE29" s="21" t="n">
        <f aca="false">(DD29/$S29)*$U29</f>
        <v>43.36</v>
      </c>
      <c r="DF29" s="21"/>
      <c r="DG29" s="69" t="n">
        <v>1</v>
      </c>
      <c r="DH29" s="21" t="n">
        <f aca="false">(DG29/$S29)*$U29</f>
        <v>43.36</v>
      </c>
      <c r="DI29" s="21"/>
      <c r="DJ29" s="69" t="n">
        <v>1</v>
      </c>
      <c r="DK29" s="21" t="n">
        <f aca="false">(DJ29/$S29)*$U29</f>
        <v>43.36</v>
      </c>
      <c r="DL29" s="21"/>
      <c r="DM29" s="69" t="n">
        <v>1</v>
      </c>
      <c r="DN29" s="21" t="n">
        <f aca="false">(DM29/$S29)*$U29</f>
        <v>43.36</v>
      </c>
      <c r="DO29" s="21"/>
      <c r="DR29" s="195" t="n">
        <f aca="false">$A29</f>
        <v>18</v>
      </c>
      <c r="DS29" s="69" t="n">
        <v>1</v>
      </c>
      <c r="DT29" s="21" t="n">
        <f aca="false">(DS29/$S29)*$U29</f>
        <v>43.36</v>
      </c>
      <c r="DU29" s="21"/>
      <c r="DV29" s="69" t="n">
        <v>1</v>
      </c>
      <c r="DW29" s="21" t="n">
        <f aca="false">(DV29/$S29)*$U29</f>
        <v>43.36</v>
      </c>
      <c r="DX29" s="21"/>
      <c r="DY29" s="69" t="n">
        <v>1</v>
      </c>
      <c r="DZ29" s="21" t="n">
        <f aca="false">(DY29/$S29)*$U29</f>
        <v>43.36</v>
      </c>
      <c r="EA29" s="21"/>
      <c r="EB29" s="69" t="n">
        <v>1</v>
      </c>
      <c r="EC29" s="21" t="n">
        <f aca="false">(EB29/$S29)*$U29</f>
        <v>43.36</v>
      </c>
      <c r="ED29" s="21"/>
      <c r="EG29" s="195" t="n">
        <f aca="false">$A29</f>
        <v>18</v>
      </c>
      <c r="EH29" s="69" t="n">
        <v>1</v>
      </c>
      <c r="EI29" s="21" t="n">
        <f aca="false">(EH29/$S29)*$U29</f>
        <v>43.36</v>
      </c>
      <c r="EJ29" s="21"/>
      <c r="EK29" s="195" t="n">
        <f aca="false">$A29</f>
        <v>18</v>
      </c>
      <c r="EL29" s="69" t="n">
        <v>1</v>
      </c>
      <c r="EM29" s="21" t="n">
        <f aca="false">(EL29/$S29)*$U29</f>
        <v>43.36</v>
      </c>
      <c r="EN29" s="21"/>
      <c r="EO29" s="199"/>
      <c r="EP29" s="199"/>
      <c r="EQ29" s="199"/>
    </row>
    <row r="30" customFormat="false" ht="33.75" hidden="false" customHeight="true" outlineLevel="0" collapsed="false">
      <c r="A30" s="195" t="n">
        <v>19</v>
      </c>
      <c r="B30" s="196" t="s">
        <v>268</v>
      </c>
      <c r="C30" s="196"/>
      <c r="D30" s="196"/>
      <c r="E30" s="196"/>
      <c r="F30" s="196"/>
      <c r="G30" s="196"/>
      <c r="H30" s="196"/>
      <c r="I30" s="196"/>
      <c r="J30" s="196"/>
      <c r="K30" s="196"/>
      <c r="L30" s="42" t="s">
        <v>8</v>
      </c>
      <c r="M30" s="42"/>
      <c r="N30" s="42"/>
      <c r="O30" s="197" t="s">
        <v>264</v>
      </c>
      <c r="P30" s="197"/>
      <c r="Q30" s="69" t="n">
        <f aca="false">AG30+AJ30+AM30+AP30+AV30+AY30+BB30+BE30+BK30+BN30+BQ30+BT30+BZ30+CC30+CF30+CI30+CO30+CR30+CU30+CX30+DD30+DG30+DJ30+DM30+DS30+DV30+DY30+EB30+EH30+EL30</f>
        <v>5</v>
      </c>
      <c r="R30" s="69"/>
      <c r="S30" s="69" t="n">
        <v>1</v>
      </c>
      <c r="T30" s="69"/>
      <c r="U30" s="198" t="n">
        <v>90.57</v>
      </c>
      <c r="V30" s="198"/>
      <c r="W30" s="198"/>
      <c r="X30" s="13"/>
      <c r="Y30" s="13"/>
      <c r="Z30" s="13"/>
      <c r="AA30" s="13"/>
      <c r="AB30" s="13"/>
      <c r="AC30" s="13"/>
      <c r="AF30" s="195" t="n">
        <f aca="false">$A30</f>
        <v>19</v>
      </c>
      <c r="AG30" s="69" t="n">
        <v>2</v>
      </c>
      <c r="AH30" s="21" t="n">
        <f aca="false">(AG30/$S30)*$U30</f>
        <v>181.14</v>
      </c>
      <c r="AI30" s="21"/>
      <c r="AJ30" s="69" t="n">
        <v>0</v>
      </c>
      <c r="AK30" s="21" t="n">
        <f aca="false">(AJ30/$S30)*$U30</f>
        <v>0</v>
      </c>
      <c r="AL30" s="21"/>
      <c r="AM30" s="69" t="n">
        <v>1</v>
      </c>
      <c r="AN30" s="21" t="n">
        <f aca="false">(AM30/$S30)*$U30</f>
        <v>90.57</v>
      </c>
      <c r="AO30" s="21"/>
      <c r="AP30" s="69" t="n">
        <v>1</v>
      </c>
      <c r="AQ30" s="21" t="n">
        <f aca="false">(AP30/$S30)*$U30</f>
        <v>90.57</v>
      </c>
      <c r="AR30" s="21"/>
      <c r="AU30" s="195" t="n">
        <f aca="false">$A30</f>
        <v>19</v>
      </c>
      <c r="AV30" s="69" t="n">
        <v>1</v>
      </c>
      <c r="AW30" s="21" t="n">
        <f aca="false">(AV30/$S30)*$U30</f>
        <v>90.57</v>
      </c>
      <c r="AX30" s="21"/>
      <c r="AY30" s="69" t="n">
        <v>0</v>
      </c>
      <c r="AZ30" s="21" t="n">
        <f aca="false">(AY30/$S30)*$U30</f>
        <v>0</v>
      </c>
      <c r="BA30" s="21"/>
      <c r="BB30" s="69" t="n">
        <v>0</v>
      </c>
      <c r="BC30" s="21" t="n">
        <f aca="false">(BB30/$S30)*$U30</f>
        <v>0</v>
      </c>
      <c r="BD30" s="21"/>
      <c r="BE30" s="69" t="n">
        <v>0</v>
      </c>
      <c r="BF30" s="21" t="n">
        <f aca="false">(BE30/$S30)*$U30</f>
        <v>0</v>
      </c>
      <c r="BG30" s="21"/>
      <c r="BJ30" s="195" t="n">
        <f aca="false">$A30</f>
        <v>19</v>
      </c>
      <c r="BK30" s="69" t="n">
        <v>0</v>
      </c>
      <c r="BL30" s="21" t="n">
        <f aca="false">(BK30/$S30)*$U30</f>
        <v>0</v>
      </c>
      <c r="BM30" s="21"/>
      <c r="BN30" s="69" t="n">
        <v>0</v>
      </c>
      <c r="BO30" s="21" t="n">
        <f aca="false">(BN30/$S30)*$U30</f>
        <v>0</v>
      </c>
      <c r="BP30" s="21"/>
      <c r="BQ30" s="69" t="n">
        <v>0</v>
      </c>
      <c r="BR30" s="21" t="n">
        <f aca="false">(BQ30/$S30)*$U30</f>
        <v>0</v>
      </c>
      <c r="BS30" s="21"/>
      <c r="BT30" s="69" t="n">
        <v>0</v>
      </c>
      <c r="BU30" s="21" t="n">
        <f aca="false">(BT30/$S30)*$U30</f>
        <v>0</v>
      </c>
      <c r="BV30" s="21"/>
      <c r="BY30" s="195" t="n">
        <f aca="false">$A30</f>
        <v>19</v>
      </c>
      <c r="BZ30" s="69" t="n">
        <v>0</v>
      </c>
      <c r="CA30" s="21" t="n">
        <f aca="false">(BZ30/$S30)*$U30</f>
        <v>0</v>
      </c>
      <c r="CB30" s="21"/>
      <c r="CC30" s="69" t="n">
        <v>0</v>
      </c>
      <c r="CD30" s="21" t="n">
        <f aca="false">(CC30/$S30)*$U30</f>
        <v>0</v>
      </c>
      <c r="CE30" s="21"/>
      <c r="CF30" s="69" t="n">
        <v>0</v>
      </c>
      <c r="CG30" s="21" t="n">
        <f aca="false">(CF30/$S30)*$U30</f>
        <v>0</v>
      </c>
      <c r="CH30" s="21"/>
      <c r="CI30" s="69" t="n">
        <v>0</v>
      </c>
      <c r="CJ30" s="21" t="n">
        <f aca="false">(CI30/$S30)*$U30</f>
        <v>0</v>
      </c>
      <c r="CK30" s="21"/>
      <c r="CN30" s="195" t="n">
        <f aca="false">$A30</f>
        <v>19</v>
      </c>
      <c r="CO30" s="69" t="n">
        <v>0</v>
      </c>
      <c r="CP30" s="21" t="n">
        <f aca="false">(CO30/$S30)*$U30</f>
        <v>0</v>
      </c>
      <c r="CQ30" s="21"/>
      <c r="CR30" s="69" t="n">
        <v>0</v>
      </c>
      <c r="CS30" s="21" t="n">
        <f aca="false">(CR30/$S30)*$U30</f>
        <v>0</v>
      </c>
      <c r="CT30" s="21"/>
      <c r="CU30" s="69" t="n">
        <v>0</v>
      </c>
      <c r="CV30" s="21" t="n">
        <f aca="false">(CU30/$S30)*$U30</f>
        <v>0</v>
      </c>
      <c r="CW30" s="21"/>
      <c r="CX30" s="69" t="n">
        <v>0</v>
      </c>
      <c r="CY30" s="21" t="n">
        <f aca="false">(CX30/$S30)*$U30</f>
        <v>0</v>
      </c>
      <c r="CZ30" s="21"/>
      <c r="DC30" s="195" t="n">
        <f aca="false">$A30</f>
        <v>19</v>
      </c>
      <c r="DD30" s="69" t="n">
        <v>0</v>
      </c>
      <c r="DE30" s="21" t="n">
        <f aca="false">(DD30/$S30)*$U30</f>
        <v>0</v>
      </c>
      <c r="DF30" s="21"/>
      <c r="DG30" s="69" t="n">
        <v>0</v>
      </c>
      <c r="DH30" s="21" t="n">
        <f aca="false">(DG30/$S30)*$U30</f>
        <v>0</v>
      </c>
      <c r="DI30" s="21"/>
      <c r="DJ30" s="69" t="n">
        <v>0</v>
      </c>
      <c r="DK30" s="21" t="n">
        <f aca="false">(DJ30/$S30)*$U30</f>
        <v>0</v>
      </c>
      <c r="DL30" s="21"/>
      <c r="DM30" s="69" t="n">
        <v>0</v>
      </c>
      <c r="DN30" s="21" t="n">
        <f aca="false">(DM30/$S30)*$U30</f>
        <v>0</v>
      </c>
      <c r="DO30" s="21"/>
      <c r="DR30" s="195" t="n">
        <f aca="false">$A30</f>
        <v>19</v>
      </c>
      <c r="DS30" s="69" t="n">
        <v>0</v>
      </c>
      <c r="DT30" s="21" t="n">
        <f aca="false">(DS30/$S30)*$U30</f>
        <v>0</v>
      </c>
      <c r="DU30" s="21"/>
      <c r="DV30" s="69" t="n">
        <v>0</v>
      </c>
      <c r="DW30" s="21" t="n">
        <f aca="false">(DV30/$S30)*$U30</f>
        <v>0</v>
      </c>
      <c r="DX30" s="21"/>
      <c r="DY30" s="69" t="n">
        <v>0</v>
      </c>
      <c r="DZ30" s="21" t="n">
        <f aca="false">(DY30/$S30)*$U30</f>
        <v>0</v>
      </c>
      <c r="EA30" s="21"/>
      <c r="EB30" s="69" t="n">
        <v>0</v>
      </c>
      <c r="EC30" s="21" t="n">
        <f aca="false">(EB30/$S30)*$U30</f>
        <v>0</v>
      </c>
      <c r="ED30" s="21"/>
      <c r="EG30" s="195" t="n">
        <f aca="false">$A30</f>
        <v>19</v>
      </c>
      <c r="EH30" s="69" t="n">
        <v>0</v>
      </c>
      <c r="EI30" s="21" t="n">
        <f aca="false">(EH30/$S30)*$U30</f>
        <v>0</v>
      </c>
      <c r="EJ30" s="21"/>
      <c r="EK30" s="195" t="n">
        <f aca="false">$A30</f>
        <v>19</v>
      </c>
      <c r="EL30" s="69" t="n">
        <v>0</v>
      </c>
      <c r="EM30" s="21" t="n">
        <f aca="false">(EL30/$S30)*$U30</f>
        <v>0</v>
      </c>
      <c r="EN30" s="21"/>
      <c r="EO30" s="199"/>
      <c r="EP30" s="199"/>
      <c r="EQ30" s="199"/>
    </row>
    <row r="31" customFormat="false" ht="48" hidden="false" customHeight="true" outlineLevel="0" collapsed="false">
      <c r="A31" s="195" t="n">
        <v>20</v>
      </c>
      <c r="B31" s="196" t="s">
        <v>269</v>
      </c>
      <c r="C31" s="196"/>
      <c r="D31" s="196"/>
      <c r="E31" s="196"/>
      <c r="F31" s="196"/>
      <c r="G31" s="196"/>
      <c r="H31" s="196"/>
      <c r="I31" s="196"/>
      <c r="J31" s="196"/>
      <c r="K31" s="196"/>
      <c r="L31" s="42" t="s">
        <v>270</v>
      </c>
      <c r="M31" s="42"/>
      <c r="N31" s="42"/>
      <c r="O31" s="197" t="s">
        <v>271</v>
      </c>
      <c r="P31" s="197"/>
      <c r="Q31" s="69" t="n">
        <f aca="false">AG31+AJ31+AM31+AP31+AV31+AY31+BB31+BE31+BK31+BN31+BQ31+BT31+BZ31+CC31+CF31+CI31+CO31+CR31+CU31+CX31+DD31+DG31+DJ31+DM31+DS31+DV31+DY31+EB31+EH31+EL31</f>
        <v>63</v>
      </c>
      <c r="R31" s="69"/>
      <c r="S31" s="69" t="n">
        <v>1</v>
      </c>
      <c r="T31" s="69"/>
      <c r="U31" s="198" t="n">
        <v>116.69</v>
      </c>
      <c r="V31" s="198"/>
      <c r="W31" s="198"/>
      <c r="X31" s="13"/>
      <c r="Y31" s="13"/>
      <c r="Z31" s="13"/>
      <c r="AA31" s="13"/>
      <c r="AB31" s="13"/>
      <c r="AC31" s="13"/>
      <c r="AF31" s="195" t="n">
        <f aca="false">$A31</f>
        <v>20</v>
      </c>
      <c r="AG31" s="69" t="n">
        <v>34</v>
      </c>
      <c r="AH31" s="21" t="n">
        <f aca="false">(AG31/$S31)*$U31</f>
        <v>3967.46</v>
      </c>
      <c r="AI31" s="21"/>
      <c r="AJ31" s="69" t="n">
        <v>3</v>
      </c>
      <c r="AK31" s="21" t="n">
        <f aca="false">(AJ31/$S31)*$U31</f>
        <v>350.07</v>
      </c>
      <c r="AL31" s="21"/>
      <c r="AM31" s="69" t="n">
        <v>12</v>
      </c>
      <c r="AN31" s="21" t="n">
        <f aca="false">(AM31/$S31)*$U31</f>
        <v>1400.28</v>
      </c>
      <c r="AO31" s="21"/>
      <c r="AP31" s="69" t="n">
        <v>4</v>
      </c>
      <c r="AQ31" s="21" t="n">
        <f aca="false">(AP31/$S31)*$U31</f>
        <v>466.76</v>
      </c>
      <c r="AR31" s="21"/>
      <c r="AU31" s="195" t="n">
        <f aca="false">$A31</f>
        <v>20</v>
      </c>
      <c r="AV31" s="69" t="n">
        <v>10</v>
      </c>
      <c r="AW31" s="21" t="n">
        <f aca="false">(AV31/$S31)*$U31</f>
        <v>1166.9</v>
      </c>
      <c r="AX31" s="21"/>
      <c r="AY31" s="69" t="n">
        <v>0</v>
      </c>
      <c r="AZ31" s="21" t="n">
        <f aca="false">(AY31/$S31)*$U31</f>
        <v>0</v>
      </c>
      <c r="BA31" s="21"/>
      <c r="BB31" s="69" t="n">
        <v>0</v>
      </c>
      <c r="BC31" s="21" t="n">
        <f aca="false">(BB31/$S31)*$U31</f>
        <v>0</v>
      </c>
      <c r="BD31" s="21"/>
      <c r="BE31" s="69" t="n">
        <v>0</v>
      </c>
      <c r="BF31" s="21" t="n">
        <f aca="false">(BE31/$S31)*$U31</f>
        <v>0</v>
      </c>
      <c r="BG31" s="21"/>
      <c r="BJ31" s="195" t="n">
        <f aca="false">$A31</f>
        <v>20</v>
      </c>
      <c r="BK31" s="69" t="n">
        <v>0</v>
      </c>
      <c r="BL31" s="21" t="n">
        <f aca="false">(BK31/$S31)*$U31</f>
        <v>0</v>
      </c>
      <c r="BM31" s="21"/>
      <c r="BN31" s="69" t="n">
        <v>0</v>
      </c>
      <c r="BO31" s="21" t="n">
        <f aca="false">(BN31/$S31)*$U31</f>
        <v>0</v>
      </c>
      <c r="BP31" s="21"/>
      <c r="BQ31" s="69" t="n">
        <v>0</v>
      </c>
      <c r="BR31" s="21" t="n">
        <f aca="false">(BQ31/$S31)*$U31</f>
        <v>0</v>
      </c>
      <c r="BS31" s="21"/>
      <c r="BT31" s="69" t="n">
        <v>0</v>
      </c>
      <c r="BU31" s="21" t="n">
        <f aca="false">(BT31/$S31)*$U31</f>
        <v>0</v>
      </c>
      <c r="BV31" s="21"/>
      <c r="BY31" s="195" t="n">
        <f aca="false">$A31</f>
        <v>20</v>
      </c>
      <c r="BZ31" s="69" t="n">
        <v>0</v>
      </c>
      <c r="CA31" s="21" t="n">
        <f aca="false">(BZ31/$S31)*$U31</f>
        <v>0</v>
      </c>
      <c r="CB31" s="21"/>
      <c r="CC31" s="69" t="n">
        <v>0</v>
      </c>
      <c r="CD31" s="21" t="n">
        <f aca="false">(CC31/$S31)*$U31</f>
        <v>0</v>
      </c>
      <c r="CE31" s="21"/>
      <c r="CF31" s="69" t="n">
        <v>0</v>
      </c>
      <c r="CG31" s="21" t="n">
        <f aca="false">(CF31/$S31)*$U31</f>
        <v>0</v>
      </c>
      <c r="CH31" s="21"/>
      <c r="CI31" s="69" t="n">
        <v>0</v>
      </c>
      <c r="CJ31" s="21" t="n">
        <f aca="false">(CI31/$S31)*$U31</f>
        <v>0</v>
      </c>
      <c r="CK31" s="21"/>
      <c r="CN31" s="195" t="n">
        <f aca="false">$A31</f>
        <v>20</v>
      </c>
      <c r="CO31" s="69" t="n">
        <v>0</v>
      </c>
      <c r="CP31" s="21" t="n">
        <f aca="false">(CO31/$S31)*$U31</f>
        <v>0</v>
      </c>
      <c r="CQ31" s="21"/>
      <c r="CR31" s="69" t="n">
        <v>0</v>
      </c>
      <c r="CS31" s="21" t="n">
        <f aca="false">(CR31/$S31)*$U31</f>
        <v>0</v>
      </c>
      <c r="CT31" s="21"/>
      <c r="CU31" s="69" t="n">
        <v>0</v>
      </c>
      <c r="CV31" s="21" t="n">
        <f aca="false">(CU31/$S31)*$U31</f>
        <v>0</v>
      </c>
      <c r="CW31" s="21"/>
      <c r="CX31" s="69" t="n">
        <v>0</v>
      </c>
      <c r="CY31" s="21" t="n">
        <f aca="false">(CX31/$S31)*$U31</f>
        <v>0</v>
      </c>
      <c r="CZ31" s="21"/>
      <c r="DC31" s="195" t="n">
        <f aca="false">$A31</f>
        <v>20</v>
      </c>
      <c r="DD31" s="69" t="n">
        <v>0</v>
      </c>
      <c r="DE31" s="21" t="n">
        <f aca="false">(DD31/$S31)*$U31</f>
        <v>0</v>
      </c>
      <c r="DF31" s="21"/>
      <c r="DG31" s="69" t="n">
        <v>0</v>
      </c>
      <c r="DH31" s="21" t="n">
        <f aca="false">(DG31/$S31)*$U31</f>
        <v>0</v>
      </c>
      <c r="DI31" s="21"/>
      <c r="DJ31" s="69" t="n">
        <v>0</v>
      </c>
      <c r="DK31" s="21" t="n">
        <f aca="false">(DJ31/$S31)*$U31</f>
        <v>0</v>
      </c>
      <c r="DL31" s="21"/>
      <c r="DM31" s="69" t="n">
        <v>0</v>
      </c>
      <c r="DN31" s="21" t="n">
        <f aca="false">(DM31/$S31)*$U31</f>
        <v>0</v>
      </c>
      <c r="DO31" s="21"/>
      <c r="DR31" s="195" t="n">
        <f aca="false">$A31</f>
        <v>20</v>
      </c>
      <c r="DS31" s="69" t="n">
        <v>0</v>
      </c>
      <c r="DT31" s="21" t="n">
        <f aca="false">(DS31/$S31)*$U31</f>
        <v>0</v>
      </c>
      <c r="DU31" s="21"/>
      <c r="DV31" s="69" t="n">
        <v>0</v>
      </c>
      <c r="DW31" s="21" t="n">
        <f aca="false">(DV31/$S31)*$U31</f>
        <v>0</v>
      </c>
      <c r="DX31" s="21"/>
      <c r="DY31" s="69" t="n">
        <v>0</v>
      </c>
      <c r="DZ31" s="21" t="n">
        <f aca="false">(DY31/$S31)*$U31</f>
        <v>0</v>
      </c>
      <c r="EA31" s="21"/>
      <c r="EB31" s="69" t="n">
        <v>0</v>
      </c>
      <c r="EC31" s="21" t="n">
        <f aca="false">(EB31/$S31)*$U31</f>
        <v>0</v>
      </c>
      <c r="ED31" s="21"/>
      <c r="EG31" s="195" t="n">
        <f aca="false">$A31</f>
        <v>20</v>
      </c>
      <c r="EH31" s="69" t="n">
        <v>0</v>
      </c>
      <c r="EI31" s="21" t="n">
        <f aca="false">(EH31/$S31)*$U31</f>
        <v>0</v>
      </c>
      <c r="EJ31" s="21"/>
      <c r="EK31" s="195" t="n">
        <f aca="false">$A31</f>
        <v>20</v>
      </c>
      <c r="EL31" s="69"/>
      <c r="EM31" s="21" t="n">
        <f aca="false">(EL31/$S31)*$U31</f>
        <v>0</v>
      </c>
      <c r="EN31" s="21"/>
      <c r="EO31" s="199"/>
      <c r="EP31" s="199"/>
      <c r="EQ31" s="199"/>
    </row>
    <row r="32" customFormat="false" ht="49.5" hidden="false" customHeight="true" outlineLevel="0" collapsed="false">
      <c r="A32" s="195" t="n">
        <v>21</v>
      </c>
      <c r="B32" s="196" t="s">
        <v>272</v>
      </c>
      <c r="C32" s="196"/>
      <c r="D32" s="196"/>
      <c r="E32" s="196"/>
      <c r="F32" s="196"/>
      <c r="G32" s="196"/>
      <c r="H32" s="196"/>
      <c r="I32" s="196"/>
      <c r="J32" s="196"/>
      <c r="K32" s="196"/>
      <c r="L32" s="42" t="s">
        <v>270</v>
      </c>
      <c r="M32" s="42"/>
      <c r="N32" s="42"/>
      <c r="O32" s="197" t="s">
        <v>273</v>
      </c>
      <c r="P32" s="197"/>
      <c r="Q32" s="69" t="n">
        <f aca="false">AG32+AJ32+AM32+AP32+AV32+AY32+BB32+BE32+BK32+BN32+BQ32+BT32+BZ32+CC32+CF32+CI32+CO32+CR32+CU32+CX32+DD32+DG32+DJ32+DM32+DS32+DV32+DY32+EB32+EH32+EL32</f>
        <v>358</v>
      </c>
      <c r="R32" s="69"/>
      <c r="S32" s="69" t="n">
        <v>1</v>
      </c>
      <c r="T32" s="69"/>
      <c r="U32" s="198" t="n">
        <v>8.63</v>
      </c>
      <c r="V32" s="198"/>
      <c r="W32" s="198"/>
      <c r="X32" s="13"/>
      <c r="Y32" s="13"/>
      <c r="Z32" s="13"/>
      <c r="AA32" s="13"/>
      <c r="AB32" s="13"/>
      <c r="AC32" s="13"/>
      <c r="AF32" s="195" t="n">
        <f aca="false">$A32</f>
        <v>21</v>
      </c>
      <c r="AG32" s="69" t="n">
        <v>25</v>
      </c>
      <c r="AH32" s="21" t="n">
        <f aca="false">(AG32/$S32)*$U32</f>
        <v>215.75</v>
      </c>
      <c r="AI32" s="21"/>
      <c r="AJ32" s="69" t="n">
        <v>3</v>
      </c>
      <c r="AK32" s="21" t="n">
        <f aca="false">(AJ32/$S32)*$U32</f>
        <v>25.89</v>
      </c>
      <c r="AL32" s="21"/>
      <c r="AM32" s="69" t="n">
        <v>9</v>
      </c>
      <c r="AN32" s="21" t="n">
        <f aca="false">(AM32/$S32)*$U32</f>
        <v>77.67</v>
      </c>
      <c r="AO32" s="21"/>
      <c r="AP32" s="69" t="n">
        <v>3</v>
      </c>
      <c r="AQ32" s="21" t="n">
        <f aca="false">(AP32/$S32)*$U32</f>
        <v>25.89</v>
      </c>
      <c r="AR32" s="21"/>
      <c r="AU32" s="195" t="n">
        <f aca="false">$A32</f>
        <v>21</v>
      </c>
      <c r="AV32" s="69" t="n">
        <v>8</v>
      </c>
      <c r="AW32" s="21" t="n">
        <f aca="false">(AV32/$S32)*$U32</f>
        <v>69.04</v>
      </c>
      <c r="AX32" s="21"/>
      <c r="AY32" s="69" t="n">
        <v>25</v>
      </c>
      <c r="AZ32" s="21" t="n">
        <f aca="false">(AY32/$S32)*$U32</f>
        <v>215.75</v>
      </c>
      <c r="BA32" s="21"/>
      <c r="BB32" s="69" t="n">
        <v>20</v>
      </c>
      <c r="BC32" s="21" t="n">
        <f aca="false">(BB32/$S32)*$U32</f>
        <v>172.6</v>
      </c>
      <c r="BD32" s="21"/>
      <c r="BE32" s="69" t="n">
        <v>10</v>
      </c>
      <c r="BF32" s="21" t="n">
        <f aca="false">(BE32/$S32)*$U32</f>
        <v>86.3</v>
      </c>
      <c r="BG32" s="21"/>
      <c r="BJ32" s="195" t="n">
        <f aca="false">$A32</f>
        <v>21</v>
      </c>
      <c r="BK32" s="69" t="n">
        <v>20</v>
      </c>
      <c r="BL32" s="21" t="n">
        <f aca="false">(BK32/$S32)*$U32</f>
        <v>172.6</v>
      </c>
      <c r="BM32" s="21"/>
      <c r="BN32" s="69" t="n">
        <v>10</v>
      </c>
      <c r="BO32" s="21" t="n">
        <f aca="false">(BN32/$S32)*$U32</f>
        <v>86.3</v>
      </c>
      <c r="BP32" s="21"/>
      <c r="BQ32" s="69" t="n">
        <v>10</v>
      </c>
      <c r="BR32" s="21" t="n">
        <f aca="false">(BQ32/$S32)*$U32</f>
        <v>86.3</v>
      </c>
      <c r="BS32" s="21"/>
      <c r="BT32" s="69" t="n">
        <v>10</v>
      </c>
      <c r="BU32" s="21" t="n">
        <f aca="false">(BT32/$S32)*$U32</f>
        <v>86.3</v>
      </c>
      <c r="BV32" s="21"/>
      <c r="BY32" s="195" t="n">
        <f aca="false">$A32</f>
        <v>21</v>
      </c>
      <c r="BZ32" s="69" t="n">
        <v>10</v>
      </c>
      <c r="CA32" s="21" t="n">
        <f aca="false">(BZ32/$S32)*$U32</f>
        <v>86.3</v>
      </c>
      <c r="CB32" s="21"/>
      <c r="CC32" s="69" t="n">
        <v>10</v>
      </c>
      <c r="CD32" s="21" t="n">
        <f aca="false">(CC32/$S32)*$U32</f>
        <v>86.3</v>
      </c>
      <c r="CE32" s="21"/>
      <c r="CF32" s="69" t="n">
        <v>10</v>
      </c>
      <c r="CG32" s="21" t="n">
        <f aca="false">(CF32/$S32)*$U32</f>
        <v>86.3</v>
      </c>
      <c r="CH32" s="21"/>
      <c r="CI32" s="69" t="n">
        <v>10</v>
      </c>
      <c r="CJ32" s="21" t="n">
        <f aca="false">(CI32/$S32)*$U32</f>
        <v>86.3</v>
      </c>
      <c r="CK32" s="21"/>
      <c r="CN32" s="195" t="n">
        <f aca="false">$A32</f>
        <v>21</v>
      </c>
      <c r="CO32" s="69" t="n">
        <v>25</v>
      </c>
      <c r="CP32" s="21" t="n">
        <f aca="false">(CO32/$S32)*$U32</f>
        <v>215.75</v>
      </c>
      <c r="CQ32" s="21"/>
      <c r="CR32" s="69" t="n">
        <v>10</v>
      </c>
      <c r="CS32" s="21" t="n">
        <f aca="false">(CR32/$S32)*$U32</f>
        <v>86.3</v>
      </c>
      <c r="CT32" s="21"/>
      <c r="CU32" s="69" t="n">
        <v>10</v>
      </c>
      <c r="CV32" s="21" t="n">
        <f aca="false">(CU32/$S32)*$U32</f>
        <v>86.3</v>
      </c>
      <c r="CW32" s="21"/>
      <c r="CX32" s="69" t="n">
        <v>10</v>
      </c>
      <c r="CY32" s="21" t="n">
        <f aca="false">(CX32/$S32)*$U32</f>
        <v>86.3</v>
      </c>
      <c r="CZ32" s="21"/>
      <c r="DC32" s="195" t="n">
        <f aca="false">$A32</f>
        <v>21</v>
      </c>
      <c r="DD32" s="69" t="n">
        <v>10</v>
      </c>
      <c r="DE32" s="21" t="n">
        <f aca="false">(DD32/$S32)*$U32</f>
        <v>86.3</v>
      </c>
      <c r="DF32" s="21"/>
      <c r="DG32" s="69" t="n">
        <v>10</v>
      </c>
      <c r="DH32" s="21" t="n">
        <f aca="false">(DG32/$S32)*$U32</f>
        <v>86.3</v>
      </c>
      <c r="DI32" s="21"/>
      <c r="DJ32" s="69" t="n">
        <v>10</v>
      </c>
      <c r="DK32" s="21" t="n">
        <f aca="false">(DJ32/$S32)*$U32</f>
        <v>86.3</v>
      </c>
      <c r="DL32" s="21"/>
      <c r="DM32" s="69" t="n">
        <v>10</v>
      </c>
      <c r="DN32" s="21" t="n">
        <f aca="false">(DM32/$S32)*$U32</f>
        <v>86.3</v>
      </c>
      <c r="DO32" s="21"/>
      <c r="DR32" s="195" t="n">
        <f aca="false">$A32</f>
        <v>21</v>
      </c>
      <c r="DS32" s="69" t="n">
        <v>10</v>
      </c>
      <c r="DT32" s="21" t="n">
        <f aca="false">(DS32/$S32)*$U32</f>
        <v>86.3</v>
      </c>
      <c r="DU32" s="21"/>
      <c r="DV32" s="69" t="n">
        <v>20</v>
      </c>
      <c r="DW32" s="21" t="n">
        <f aca="false">(DV32/$S32)*$U32</f>
        <v>172.6</v>
      </c>
      <c r="DX32" s="21"/>
      <c r="DY32" s="69" t="n">
        <v>10</v>
      </c>
      <c r="DZ32" s="21" t="n">
        <f aca="false">(DY32/$S32)*$U32</f>
        <v>86.3</v>
      </c>
      <c r="EA32" s="21"/>
      <c r="EB32" s="69" t="n">
        <v>10</v>
      </c>
      <c r="EC32" s="21" t="n">
        <f aca="false">(EB32/$S32)*$U32</f>
        <v>86.3</v>
      </c>
      <c r="ED32" s="21"/>
      <c r="EG32" s="195" t="n">
        <f aca="false">$A32</f>
        <v>21</v>
      </c>
      <c r="EH32" s="69" t="n">
        <v>10</v>
      </c>
      <c r="EI32" s="21" t="n">
        <f aca="false">(EH32/$S32)*$U32</f>
        <v>86.3</v>
      </c>
      <c r="EJ32" s="21"/>
      <c r="EK32" s="195" t="n">
        <f aca="false">$A32</f>
        <v>21</v>
      </c>
      <c r="EL32" s="69" t="n">
        <v>10</v>
      </c>
      <c r="EM32" s="21" t="n">
        <f aca="false">(EL32/$S32)*$U32</f>
        <v>86.3</v>
      </c>
      <c r="EN32" s="21"/>
      <c r="EO32" s="199"/>
      <c r="EP32" s="199"/>
      <c r="EQ32" s="199"/>
    </row>
    <row r="33" customFormat="false" ht="33.75" hidden="false" customHeight="true" outlineLevel="0" collapsed="false">
      <c r="A33" s="195" t="n">
        <v>22</v>
      </c>
      <c r="B33" s="196" t="s">
        <v>274</v>
      </c>
      <c r="C33" s="196"/>
      <c r="D33" s="196"/>
      <c r="E33" s="196"/>
      <c r="F33" s="196"/>
      <c r="G33" s="196"/>
      <c r="H33" s="196"/>
      <c r="I33" s="196"/>
      <c r="J33" s="196"/>
      <c r="K33" s="196"/>
      <c r="L33" s="42" t="s">
        <v>275</v>
      </c>
      <c r="M33" s="42"/>
      <c r="N33" s="42"/>
      <c r="O33" s="197" t="s">
        <v>276</v>
      </c>
      <c r="P33" s="197"/>
      <c r="Q33" s="69" t="n">
        <f aca="false">AG33+AJ33+AM33+AP33+AV33+AY33+BB33+BE33+BK33+BN33+BQ33+BT33+BZ33+CC33+CF33+CI33+CO33+CR33+CU33+CX33+DD33+DG33+DJ33+DM33+DS33+DV33+DY33+EB33+EH33+EL33</f>
        <v>45</v>
      </c>
      <c r="R33" s="69"/>
      <c r="S33" s="69" t="n">
        <v>1</v>
      </c>
      <c r="T33" s="69"/>
      <c r="U33" s="198" t="n">
        <v>68.71</v>
      </c>
      <c r="V33" s="198"/>
      <c r="W33" s="198"/>
      <c r="X33" s="13"/>
      <c r="Y33" s="13"/>
      <c r="Z33" s="13"/>
      <c r="AA33" s="13"/>
      <c r="AB33" s="13"/>
      <c r="AC33" s="13"/>
      <c r="AF33" s="195" t="n">
        <f aca="false">$A33</f>
        <v>22</v>
      </c>
      <c r="AG33" s="69" t="n">
        <v>18</v>
      </c>
      <c r="AH33" s="21" t="n">
        <f aca="false">(AG33/$S33)*$U33</f>
        <v>1236.78</v>
      </c>
      <c r="AI33" s="21"/>
      <c r="AJ33" s="69" t="n">
        <v>4</v>
      </c>
      <c r="AK33" s="21" t="n">
        <f aca="false">(AJ33/$S33)*$U33</f>
        <v>274.84</v>
      </c>
      <c r="AL33" s="21"/>
      <c r="AM33" s="69" t="n">
        <v>6</v>
      </c>
      <c r="AN33" s="21" t="n">
        <f aca="false">(AM33/$S33)*$U33</f>
        <v>412.26</v>
      </c>
      <c r="AO33" s="21"/>
      <c r="AP33" s="69" t="n">
        <v>2</v>
      </c>
      <c r="AQ33" s="21" t="n">
        <f aca="false">(AP33/$S33)*$U33</f>
        <v>137.42</v>
      </c>
      <c r="AR33" s="21"/>
      <c r="AU33" s="195" t="n">
        <f aca="false">$A33</f>
        <v>22</v>
      </c>
      <c r="AV33" s="69" t="n">
        <v>7</v>
      </c>
      <c r="AW33" s="21" t="n">
        <f aca="false">(AV33/$S33)*$U33</f>
        <v>480.97</v>
      </c>
      <c r="AX33" s="21"/>
      <c r="AY33" s="69" t="n">
        <v>0</v>
      </c>
      <c r="AZ33" s="21" t="n">
        <f aca="false">(AY33/$S33)*$U33</f>
        <v>0</v>
      </c>
      <c r="BA33" s="21"/>
      <c r="BB33" s="69" t="n">
        <v>4</v>
      </c>
      <c r="BC33" s="21" t="n">
        <f aca="false">(BB33/$S33)*$U33</f>
        <v>274.84</v>
      </c>
      <c r="BD33" s="21"/>
      <c r="BE33" s="69" t="n">
        <v>0</v>
      </c>
      <c r="BF33" s="21" t="n">
        <f aca="false">(BE33/$S33)*$U33</f>
        <v>0</v>
      </c>
      <c r="BG33" s="21"/>
      <c r="BJ33" s="195" t="n">
        <f aca="false">$A33</f>
        <v>22</v>
      </c>
      <c r="BK33" s="69" t="n">
        <v>0</v>
      </c>
      <c r="BL33" s="21" t="n">
        <f aca="false">(BK33/$S33)*$U33</f>
        <v>0</v>
      </c>
      <c r="BM33" s="21"/>
      <c r="BN33" s="69" t="n">
        <v>0</v>
      </c>
      <c r="BO33" s="21" t="n">
        <f aca="false">(BN33/$S33)*$U33</f>
        <v>0</v>
      </c>
      <c r="BP33" s="21"/>
      <c r="BQ33" s="69" t="n">
        <v>0</v>
      </c>
      <c r="BR33" s="21" t="n">
        <f aca="false">(BQ33/$S33)*$U33</f>
        <v>0</v>
      </c>
      <c r="BS33" s="21"/>
      <c r="BT33" s="69" t="n">
        <v>0</v>
      </c>
      <c r="BU33" s="21" t="n">
        <f aca="false">(BT33/$S33)*$U33</f>
        <v>0</v>
      </c>
      <c r="BV33" s="21"/>
      <c r="BY33" s="195" t="n">
        <f aca="false">$A33</f>
        <v>22</v>
      </c>
      <c r="BZ33" s="69" t="n">
        <v>0</v>
      </c>
      <c r="CA33" s="21" t="n">
        <f aca="false">(BZ33/$S33)*$U33</f>
        <v>0</v>
      </c>
      <c r="CB33" s="21"/>
      <c r="CC33" s="69" t="n">
        <v>0</v>
      </c>
      <c r="CD33" s="21" t="n">
        <f aca="false">(CC33/$S33)*$U33</f>
        <v>0</v>
      </c>
      <c r="CE33" s="21"/>
      <c r="CF33" s="69" t="n">
        <v>0</v>
      </c>
      <c r="CG33" s="21" t="n">
        <f aca="false">(CF33/$S33)*$U33</f>
        <v>0</v>
      </c>
      <c r="CH33" s="21"/>
      <c r="CI33" s="69" t="n">
        <v>0</v>
      </c>
      <c r="CJ33" s="21" t="n">
        <f aca="false">(CI33/$S33)*$U33</f>
        <v>0</v>
      </c>
      <c r="CK33" s="21"/>
      <c r="CN33" s="195" t="n">
        <f aca="false">$A33</f>
        <v>22</v>
      </c>
      <c r="CO33" s="69" t="n">
        <v>0</v>
      </c>
      <c r="CP33" s="21" t="n">
        <f aca="false">(CO33/$S33)*$U33</f>
        <v>0</v>
      </c>
      <c r="CQ33" s="21"/>
      <c r="CR33" s="69" t="n">
        <v>0</v>
      </c>
      <c r="CS33" s="21" t="n">
        <f aca="false">(CR33/$S33)*$U33</f>
        <v>0</v>
      </c>
      <c r="CT33" s="21"/>
      <c r="CU33" s="69" t="n">
        <v>0</v>
      </c>
      <c r="CV33" s="21" t="n">
        <f aca="false">(CU33/$S33)*$U33</f>
        <v>0</v>
      </c>
      <c r="CW33" s="21"/>
      <c r="CX33" s="69" t="n">
        <v>0</v>
      </c>
      <c r="CY33" s="21" t="n">
        <f aca="false">(CX33/$S33)*$U33</f>
        <v>0</v>
      </c>
      <c r="CZ33" s="21"/>
      <c r="DC33" s="195" t="n">
        <f aca="false">$A33</f>
        <v>22</v>
      </c>
      <c r="DD33" s="69" t="n">
        <v>0</v>
      </c>
      <c r="DE33" s="21" t="n">
        <f aca="false">(DD33/$S33)*$U33</f>
        <v>0</v>
      </c>
      <c r="DF33" s="21"/>
      <c r="DG33" s="69" t="n">
        <v>0</v>
      </c>
      <c r="DH33" s="21" t="n">
        <f aca="false">(DG33/$S33)*$U33</f>
        <v>0</v>
      </c>
      <c r="DI33" s="21"/>
      <c r="DJ33" s="69" t="n">
        <v>0</v>
      </c>
      <c r="DK33" s="21" t="n">
        <f aca="false">(DJ33/$S33)*$U33</f>
        <v>0</v>
      </c>
      <c r="DL33" s="21"/>
      <c r="DM33" s="69" t="n">
        <v>0</v>
      </c>
      <c r="DN33" s="21" t="n">
        <f aca="false">(DM33/$S33)*$U33</f>
        <v>0</v>
      </c>
      <c r="DO33" s="21"/>
      <c r="DR33" s="195" t="n">
        <f aca="false">$A33</f>
        <v>22</v>
      </c>
      <c r="DS33" s="69" t="n">
        <v>0</v>
      </c>
      <c r="DT33" s="21" t="n">
        <f aca="false">(DS33/$S33)*$U33</f>
        <v>0</v>
      </c>
      <c r="DU33" s="21"/>
      <c r="DV33" s="69" t="n">
        <v>4</v>
      </c>
      <c r="DW33" s="21" t="n">
        <f aca="false">(DV33/$S33)*$U33</f>
        <v>274.84</v>
      </c>
      <c r="DX33" s="21"/>
      <c r="DY33" s="69" t="n">
        <v>0</v>
      </c>
      <c r="DZ33" s="21" t="n">
        <f aca="false">(DY33/$S33)*$U33</f>
        <v>0</v>
      </c>
      <c r="EA33" s="21"/>
      <c r="EB33" s="69" t="n">
        <v>0</v>
      </c>
      <c r="EC33" s="21" t="n">
        <f aca="false">(EB33/$S33)*$U33</f>
        <v>0</v>
      </c>
      <c r="ED33" s="21"/>
      <c r="EG33" s="195" t="n">
        <f aca="false">$A33</f>
        <v>22</v>
      </c>
      <c r="EH33" s="69" t="n">
        <v>0</v>
      </c>
      <c r="EI33" s="21" t="n">
        <f aca="false">(EH33/$S33)*$U33</f>
        <v>0</v>
      </c>
      <c r="EJ33" s="21"/>
      <c r="EK33" s="195" t="n">
        <f aca="false">$A33</f>
        <v>22</v>
      </c>
      <c r="EL33" s="69" t="n">
        <v>0</v>
      </c>
      <c r="EM33" s="21" t="n">
        <f aca="false">(EL33/$S33)*$U33</f>
        <v>0</v>
      </c>
      <c r="EN33" s="21"/>
      <c r="EO33" s="199"/>
      <c r="EP33" s="199"/>
      <c r="EQ33" s="199"/>
    </row>
    <row r="34" customFormat="false" ht="50.25" hidden="false" customHeight="true" outlineLevel="0" collapsed="false">
      <c r="A34" s="195" t="n">
        <v>23</v>
      </c>
      <c r="B34" s="196" t="s">
        <v>277</v>
      </c>
      <c r="C34" s="196"/>
      <c r="D34" s="196"/>
      <c r="E34" s="196"/>
      <c r="F34" s="196"/>
      <c r="G34" s="196"/>
      <c r="H34" s="196"/>
      <c r="I34" s="196"/>
      <c r="J34" s="196"/>
      <c r="K34" s="196"/>
      <c r="L34" s="42" t="s">
        <v>278</v>
      </c>
      <c r="M34" s="42"/>
      <c r="N34" s="42"/>
      <c r="O34" s="197" t="s">
        <v>279</v>
      </c>
      <c r="P34" s="197"/>
      <c r="Q34" s="69" t="n">
        <f aca="false">AG34+AJ34+AM34+AP34+AV34+AY34+BB34+BE34+BK34+BN34+BQ34+BT34+BZ34+CC34+CF34+CI34+CO34+CR34+CU34+CX34+DD34+DG34+DJ34+DM34+DS34+DV34+DY34+EB34+EH34+EL34</f>
        <v>362</v>
      </c>
      <c r="R34" s="69"/>
      <c r="S34" s="69" t="n">
        <v>1</v>
      </c>
      <c r="T34" s="69"/>
      <c r="U34" s="198" t="n">
        <v>9.29</v>
      </c>
      <c r="V34" s="198"/>
      <c r="W34" s="198"/>
      <c r="X34" s="13"/>
      <c r="Y34" s="13"/>
      <c r="Z34" s="13"/>
      <c r="AA34" s="13"/>
      <c r="AB34" s="13"/>
      <c r="AC34" s="13"/>
      <c r="AF34" s="195" t="n">
        <f aca="false">$A34</f>
        <v>23</v>
      </c>
      <c r="AG34" s="69" t="n">
        <v>66</v>
      </c>
      <c r="AH34" s="21" t="n">
        <f aca="false">(AG34/$S34)*$U34</f>
        <v>613.14</v>
      </c>
      <c r="AI34" s="21"/>
      <c r="AJ34" s="69" t="n">
        <v>8</v>
      </c>
      <c r="AK34" s="21" t="n">
        <f aca="false">(AJ34/$S34)*$U34</f>
        <v>74.32</v>
      </c>
      <c r="AL34" s="21"/>
      <c r="AM34" s="69" t="n">
        <v>24</v>
      </c>
      <c r="AN34" s="21" t="n">
        <f aca="false">(AM34/$S34)*$U34</f>
        <v>222.96</v>
      </c>
      <c r="AO34" s="21"/>
      <c r="AP34" s="69" t="n">
        <v>8</v>
      </c>
      <c r="AQ34" s="21" t="n">
        <f aca="false">(AP34/$S34)*$U34</f>
        <v>74.32</v>
      </c>
      <c r="AR34" s="21"/>
      <c r="AU34" s="195" t="n">
        <f aca="false">$A34</f>
        <v>23</v>
      </c>
      <c r="AV34" s="69" t="n">
        <v>20</v>
      </c>
      <c r="AW34" s="21" t="n">
        <f aca="false">(AV34/$S34)*$U34</f>
        <v>185.8</v>
      </c>
      <c r="AX34" s="21"/>
      <c r="AY34" s="69" t="n">
        <v>20</v>
      </c>
      <c r="AZ34" s="21" t="n">
        <f aca="false">(AY34/$S34)*$U34</f>
        <v>185.8</v>
      </c>
      <c r="BA34" s="21"/>
      <c r="BB34" s="69" t="n">
        <v>12</v>
      </c>
      <c r="BC34" s="21" t="n">
        <f aca="false">(BB34/$S34)*$U34</f>
        <v>111.48</v>
      </c>
      <c r="BD34" s="21"/>
      <c r="BE34" s="69" t="n">
        <v>8</v>
      </c>
      <c r="BF34" s="21" t="n">
        <f aca="false">(BE34/$S34)*$U34</f>
        <v>74.32</v>
      </c>
      <c r="BG34" s="21"/>
      <c r="BJ34" s="195" t="n">
        <f aca="false">$A34</f>
        <v>23</v>
      </c>
      <c r="BK34" s="69" t="n">
        <v>12</v>
      </c>
      <c r="BL34" s="21" t="n">
        <f aca="false">(BK34/$S34)*$U34</f>
        <v>111.48</v>
      </c>
      <c r="BM34" s="21"/>
      <c r="BN34" s="69" t="n">
        <v>8</v>
      </c>
      <c r="BO34" s="21" t="n">
        <f aca="false">(BN34/$S34)*$U34</f>
        <v>74.32</v>
      </c>
      <c r="BP34" s="21"/>
      <c r="BQ34" s="69" t="n">
        <v>8</v>
      </c>
      <c r="BR34" s="21" t="n">
        <f aca="false">(BQ34/$S34)*$U34</f>
        <v>74.32</v>
      </c>
      <c r="BS34" s="21"/>
      <c r="BT34" s="69" t="n">
        <v>8</v>
      </c>
      <c r="BU34" s="21" t="n">
        <f aca="false">(BT34/$S34)*$U34</f>
        <v>74.32</v>
      </c>
      <c r="BV34" s="21"/>
      <c r="BY34" s="195" t="n">
        <f aca="false">$A34</f>
        <v>23</v>
      </c>
      <c r="BZ34" s="69" t="n">
        <v>8</v>
      </c>
      <c r="CA34" s="21" t="n">
        <f aca="false">(BZ34/$S34)*$U34</f>
        <v>74.32</v>
      </c>
      <c r="CB34" s="21"/>
      <c r="CC34" s="69" t="n">
        <v>8</v>
      </c>
      <c r="CD34" s="21" t="n">
        <f aca="false">(CC34/$S34)*$U34</f>
        <v>74.32</v>
      </c>
      <c r="CE34" s="21"/>
      <c r="CF34" s="69" t="n">
        <v>8</v>
      </c>
      <c r="CG34" s="21" t="n">
        <f aca="false">(CF34/$S34)*$U34</f>
        <v>74.32</v>
      </c>
      <c r="CH34" s="21"/>
      <c r="CI34" s="69" t="n">
        <v>8</v>
      </c>
      <c r="CJ34" s="21" t="n">
        <f aca="false">(CI34/$S34)*$U34</f>
        <v>74.32</v>
      </c>
      <c r="CK34" s="21"/>
      <c r="CN34" s="195" t="n">
        <f aca="false">$A34</f>
        <v>23</v>
      </c>
      <c r="CO34" s="69" t="n">
        <v>20</v>
      </c>
      <c r="CP34" s="21" t="n">
        <f aca="false">(CO34/$S34)*$U34</f>
        <v>185.8</v>
      </c>
      <c r="CQ34" s="21"/>
      <c r="CR34" s="69" t="n">
        <v>8</v>
      </c>
      <c r="CS34" s="21" t="n">
        <f aca="false">(CR34/$S34)*$U34</f>
        <v>74.32</v>
      </c>
      <c r="CT34" s="21"/>
      <c r="CU34" s="69" t="n">
        <v>8</v>
      </c>
      <c r="CV34" s="21" t="n">
        <f aca="false">(CU34/$S34)*$U34</f>
        <v>74.32</v>
      </c>
      <c r="CW34" s="21"/>
      <c r="CX34" s="69" t="n">
        <v>8</v>
      </c>
      <c r="CY34" s="21" t="n">
        <f aca="false">(CX34/$S34)*$U34</f>
        <v>74.32</v>
      </c>
      <c r="CZ34" s="21"/>
      <c r="DC34" s="195" t="n">
        <f aca="false">$A34</f>
        <v>23</v>
      </c>
      <c r="DD34" s="69" t="n">
        <v>8</v>
      </c>
      <c r="DE34" s="21" t="n">
        <f aca="false">(DD34/$S34)*$U34</f>
        <v>74.32</v>
      </c>
      <c r="DF34" s="21"/>
      <c r="DG34" s="69" t="n">
        <v>8</v>
      </c>
      <c r="DH34" s="21" t="n">
        <f aca="false">(DG34/$S34)*$U34</f>
        <v>74.32</v>
      </c>
      <c r="DI34" s="21"/>
      <c r="DJ34" s="69" t="n">
        <v>8</v>
      </c>
      <c r="DK34" s="21" t="n">
        <f aca="false">(DJ34/$S34)*$U34</f>
        <v>74.32</v>
      </c>
      <c r="DL34" s="21"/>
      <c r="DM34" s="69" t="n">
        <v>8</v>
      </c>
      <c r="DN34" s="21" t="n">
        <f aca="false">(DM34/$S34)*$U34</f>
        <v>74.32</v>
      </c>
      <c r="DO34" s="21"/>
      <c r="DR34" s="195" t="n">
        <f aca="false">$A34</f>
        <v>23</v>
      </c>
      <c r="DS34" s="69" t="n">
        <v>8</v>
      </c>
      <c r="DT34" s="21" t="n">
        <f aca="false">(DS34/$S34)*$U34</f>
        <v>74.32</v>
      </c>
      <c r="DU34" s="21"/>
      <c r="DV34" s="69" t="n">
        <v>12</v>
      </c>
      <c r="DW34" s="21" t="n">
        <f aca="false">(DV34/$S34)*$U34</f>
        <v>111.48</v>
      </c>
      <c r="DX34" s="21"/>
      <c r="DY34" s="69" t="n">
        <v>8</v>
      </c>
      <c r="DZ34" s="21" t="n">
        <f aca="false">(DY34/$S34)*$U34</f>
        <v>74.32</v>
      </c>
      <c r="EA34" s="21"/>
      <c r="EB34" s="69" t="n">
        <v>8</v>
      </c>
      <c r="EC34" s="21" t="n">
        <f aca="false">(EB34/$S34)*$U34</f>
        <v>74.32</v>
      </c>
      <c r="ED34" s="21"/>
      <c r="EG34" s="195" t="n">
        <f aca="false">$A34</f>
        <v>23</v>
      </c>
      <c r="EH34" s="69" t="n">
        <v>8</v>
      </c>
      <c r="EI34" s="21" t="n">
        <f aca="false">(EH34/$S34)*$U34</f>
        <v>74.32</v>
      </c>
      <c r="EJ34" s="21"/>
      <c r="EK34" s="195" t="n">
        <f aca="false">$A34</f>
        <v>23</v>
      </c>
      <c r="EL34" s="69" t="n">
        <v>8</v>
      </c>
      <c r="EM34" s="21" t="n">
        <f aca="false">(EL34/$S34)*$U34</f>
        <v>74.32</v>
      </c>
      <c r="EN34" s="21"/>
      <c r="EO34" s="199"/>
      <c r="EP34" s="199"/>
      <c r="EQ34" s="199"/>
    </row>
    <row r="35" customFormat="false" ht="33.75" hidden="false" customHeight="true" outlineLevel="0" collapsed="false">
      <c r="A35" s="195" t="n">
        <v>24</v>
      </c>
      <c r="B35" s="196" t="s">
        <v>280</v>
      </c>
      <c r="C35" s="196"/>
      <c r="D35" s="196"/>
      <c r="E35" s="196"/>
      <c r="F35" s="196"/>
      <c r="G35" s="196"/>
      <c r="H35" s="196"/>
      <c r="I35" s="196"/>
      <c r="J35" s="196"/>
      <c r="K35" s="196"/>
      <c r="L35" s="42" t="s">
        <v>8</v>
      </c>
      <c r="M35" s="42"/>
      <c r="N35" s="42"/>
      <c r="O35" s="197" t="s">
        <v>247</v>
      </c>
      <c r="P35" s="197"/>
      <c r="Q35" s="69" t="n">
        <f aca="false">AG35+AJ35+AM35+AP35+AV35+AY35+BB35+BE35+BK35+BN35+BQ35+BT35+BZ35+CC35+CF35+CI35+CO35+CR35+CU35+CX35+DD35+DG35+DJ35+DM35+DS35+DV35+DY35+EB35+EH35+EL35</f>
        <v>15</v>
      </c>
      <c r="R35" s="69"/>
      <c r="S35" s="69" t="n">
        <v>1</v>
      </c>
      <c r="T35" s="69"/>
      <c r="U35" s="198" t="n">
        <v>31.27</v>
      </c>
      <c r="V35" s="198"/>
      <c r="W35" s="198"/>
      <c r="X35" s="13"/>
      <c r="Y35" s="13"/>
      <c r="Z35" s="13"/>
      <c r="AA35" s="13"/>
      <c r="AB35" s="13"/>
      <c r="AC35" s="13"/>
      <c r="AF35" s="195" t="n">
        <f aca="false">$A35</f>
        <v>24</v>
      </c>
      <c r="AG35" s="69" t="n">
        <v>2</v>
      </c>
      <c r="AH35" s="21" t="n">
        <f aca="false">(AG35/$S35)*$U35</f>
        <v>62.54</v>
      </c>
      <c r="AI35" s="21"/>
      <c r="AJ35" s="69" t="n">
        <v>2</v>
      </c>
      <c r="AK35" s="21" t="n">
        <f aca="false">(AJ35/$S35)*$U35</f>
        <v>62.54</v>
      </c>
      <c r="AL35" s="21"/>
      <c r="AM35" s="69" t="n">
        <v>2</v>
      </c>
      <c r="AN35" s="21" t="n">
        <f aca="false">(AM35/$S35)*$U35</f>
        <v>62.54</v>
      </c>
      <c r="AO35" s="21"/>
      <c r="AP35" s="69" t="n">
        <v>2</v>
      </c>
      <c r="AQ35" s="21" t="n">
        <f aca="false">(AP35/$S35)*$U35</f>
        <v>62.54</v>
      </c>
      <c r="AR35" s="21"/>
      <c r="AU35" s="195" t="n">
        <f aca="false">$A35</f>
        <v>24</v>
      </c>
      <c r="AV35" s="69" t="n">
        <v>2</v>
      </c>
      <c r="AW35" s="21" t="n">
        <f aca="false">(AV35/$S35)*$U35</f>
        <v>62.54</v>
      </c>
      <c r="AX35" s="21"/>
      <c r="AY35" s="69" t="n">
        <v>1</v>
      </c>
      <c r="AZ35" s="21" t="n">
        <f aca="false">(AY35/$S35)*$U35</f>
        <v>31.27</v>
      </c>
      <c r="BA35" s="21"/>
      <c r="BB35" s="69" t="n">
        <v>1</v>
      </c>
      <c r="BC35" s="21" t="n">
        <f aca="false">(BB35/$S35)*$U35</f>
        <v>31.27</v>
      </c>
      <c r="BD35" s="21"/>
      <c r="BE35" s="69" t="n">
        <v>0</v>
      </c>
      <c r="BF35" s="21" t="n">
        <f aca="false">(BE35/$S35)*$U35</f>
        <v>0</v>
      </c>
      <c r="BG35" s="21"/>
      <c r="BJ35" s="195" t="n">
        <f aca="false">$A35</f>
        <v>24</v>
      </c>
      <c r="BK35" s="69" t="n">
        <v>1</v>
      </c>
      <c r="BL35" s="21" t="n">
        <f aca="false">(BK35/$S35)*$U35</f>
        <v>31.27</v>
      </c>
      <c r="BM35" s="21"/>
      <c r="BN35" s="69" t="n">
        <v>0</v>
      </c>
      <c r="BO35" s="21" t="n">
        <f aca="false">(BN35/$S35)*$U35</f>
        <v>0</v>
      </c>
      <c r="BP35" s="21"/>
      <c r="BQ35" s="69" t="n">
        <v>0</v>
      </c>
      <c r="BR35" s="21" t="n">
        <f aca="false">(BQ35/$S35)*$U35</f>
        <v>0</v>
      </c>
      <c r="BS35" s="21"/>
      <c r="BT35" s="69" t="n">
        <v>0</v>
      </c>
      <c r="BU35" s="21" t="n">
        <f aca="false">(BT35/$S35)*$U35</f>
        <v>0</v>
      </c>
      <c r="BV35" s="21"/>
      <c r="BY35" s="195" t="n">
        <f aca="false">$A35</f>
        <v>24</v>
      </c>
      <c r="BZ35" s="69" t="n">
        <v>0</v>
      </c>
      <c r="CA35" s="21" t="n">
        <f aca="false">(BZ35/$S35)*$U35</f>
        <v>0</v>
      </c>
      <c r="CB35" s="21"/>
      <c r="CC35" s="69" t="n">
        <v>0</v>
      </c>
      <c r="CD35" s="21" t="n">
        <f aca="false">(CC35/$S35)*$U35</f>
        <v>0</v>
      </c>
      <c r="CE35" s="21"/>
      <c r="CF35" s="69" t="n">
        <v>0</v>
      </c>
      <c r="CG35" s="21" t="n">
        <f aca="false">(CF35/$S35)*$U35</f>
        <v>0</v>
      </c>
      <c r="CH35" s="21"/>
      <c r="CI35" s="69" t="n">
        <v>0</v>
      </c>
      <c r="CJ35" s="21" t="n">
        <f aca="false">(CI35/$S35)*$U35</f>
        <v>0</v>
      </c>
      <c r="CK35" s="21"/>
      <c r="CN35" s="195" t="n">
        <f aca="false">$A35</f>
        <v>24</v>
      </c>
      <c r="CO35" s="69" t="n">
        <v>1</v>
      </c>
      <c r="CP35" s="21" t="n">
        <f aca="false">(CO35/$S35)*$U35</f>
        <v>31.27</v>
      </c>
      <c r="CQ35" s="21"/>
      <c r="CR35" s="69" t="n">
        <v>0</v>
      </c>
      <c r="CS35" s="21" t="n">
        <f aca="false">(CR35/$S35)*$U35</f>
        <v>0</v>
      </c>
      <c r="CT35" s="21"/>
      <c r="CU35" s="69" t="n">
        <v>0</v>
      </c>
      <c r="CV35" s="21" t="n">
        <f aca="false">(CU35/$S35)*$U35</f>
        <v>0</v>
      </c>
      <c r="CW35" s="21"/>
      <c r="CX35" s="69" t="n">
        <v>0</v>
      </c>
      <c r="CY35" s="21" t="n">
        <f aca="false">(CX35/$S35)*$U35</f>
        <v>0</v>
      </c>
      <c r="CZ35" s="21"/>
      <c r="DC35" s="195" t="n">
        <f aca="false">$A35</f>
        <v>24</v>
      </c>
      <c r="DD35" s="69" t="n">
        <v>0</v>
      </c>
      <c r="DE35" s="21" t="n">
        <f aca="false">(DD35/$S35)*$U35</f>
        <v>0</v>
      </c>
      <c r="DF35" s="21"/>
      <c r="DG35" s="69" t="n">
        <v>0</v>
      </c>
      <c r="DH35" s="21" t="n">
        <f aca="false">(DG35/$S35)*$U35</f>
        <v>0</v>
      </c>
      <c r="DI35" s="21"/>
      <c r="DJ35" s="69" t="n">
        <v>0</v>
      </c>
      <c r="DK35" s="21" t="n">
        <f aca="false">(DJ35/$S35)*$U35</f>
        <v>0</v>
      </c>
      <c r="DL35" s="21"/>
      <c r="DM35" s="69" t="n">
        <v>0</v>
      </c>
      <c r="DN35" s="21" t="n">
        <f aca="false">(DM35/$S35)*$U35</f>
        <v>0</v>
      </c>
      <c r="DO35" s="21"/>
      <c r="DR35" s="195" t="n">
        <f aca="false">$A35</f>
        <v>24</v>
      </c>
      <c r="DS35" s="69" t="n">
        <v>0</v>
      </c>
      <c r="DT35" s="21" t="n">
        <f aca="false">(DS35/$S35)*$U35</f>
        <v>0</v>
      </c>
      <c r="DU35" s="21"/>
      <c r="DV35" s="69" t="n">
        <v>1</v>
      </c>
      <c r="DW35" s="21" t="n">
        <f aca="false">(DV35/$S35)*$U35</f>
        <v>31.27</v>
      </c>
      <c r="DX35" s="21"/>
      <c r="DY35" s="69" t="n">
        <v>0</v>
      </c>
      <c r="DZ35" s="21" t="n">
        <f aca="false">(DY35/$S35)*$U35</f>
        <v>0</v>
      </c>
      <c r="EA35" s="21"/>
      <c r="EB35" s="69" t="n">
        <v>0</v>
      </c>
      <c r="EC35" s="21" t="n">
        <f aca="false">(EB35/$S35)*$U35</f>
        <v>0</v>
      </c>
      <c r="ED35" s="21"/>
      <c r="EG35" s="195" t="n">
        <f aca="false">$A35</f>
        <v>24</v>
      </c>
      <c r="EH35" s="69" t="n">
        <v>0</v>
      </c>
      <c r="EI35" s="21" t="n">
        <f aca="false">(EH35/$S35)*$U35</f>
        <v>0</v>
      </c>
      <c r="EJ35" s="21"/>
      <c r="EK35" s="195" t="n">
        <f aca="false">$A35</f>
        <v>24</v>
      </c>
      <c r="EL35" s="69"/>
      <c r="EM35" s="21" t="n">
        <f aca="false">(EL35/$S35)*$U35</f>
        <v>0</v>
      </c>
      <c r="EN35" s="21"/>
      <c r="EO35" s="199"/>
      <c r="EP35" s="199"/>
      <c r="EQ35" s="199"/>
    </row>
    <row r="36" customFormat="false" ht="33.75" hidden="false" customHeight="true" outlineLevel="0" collapsed="false">
      <c r="A36" s="195" t="n">
        <v>25</v>
      </c>
      <c r="B36" s="196" t="s">
        <v>281</v>
      </c>
      <c r="C36" s="196"/>
      <c r="D36" s="196"/>
      <c r="E36" s="196"/>
      <c r="F36" s="196"/>
      <c r="G36" s="196"/>
      <c r="H36" s="196"/>
      <c r="I36" s="196"/>
      <c r="J36" s="196"/>
      <c r="K36" s="196"/>
      <c r="L36" s="42" t="s">
        <v>282</v>
      </c>
      <c r="M36" s="42"/>
      <c r="N36" s="42"/>
      <c r="O36" s="197" t="s">
        <v>247</v>
      </c>
      <c r="P36" s="197"/>
      <c r="Q36" s="69" t="n">
        <f aca="false">AG36+AJ36+AM36+AP36+AV36+AY36+BB36+BE36+BK36+BN36+BQ36+BT36+BZ36+CC36+CF36+CI36+CO36+CR36+CU36+CX36+DD36+DG36+DJ36+DM36+DS36+DV36+DY36+EB36+EH36+EL36</f>
        <v>243</v>
      </c>
      <c r="R36" s="69"/>
      <c r="S36" s="69" t="n">
        <v>1</v>
      </c>
      <c r="T36" s="69"/>
      <c r="U36" s="198" t="n">
        <v>1.03</v>
      </c>
      <c r="V36" s="198"/>
      <c r="W36" s="198"/>
      <c r="X36" s="13"/>
      <c r="Y36" s="13"/>
      <c r="Z36" s="13"/>
      <c r="AA36" s="13"/>
      <c r="AB36" s="13"/>
      <c r="AC36" s="13"/>
      <c r="AF36" s="195" t="n">
        <f aca="false">$A36</f>
        <v>25</v>
      </c>
      <c r="AG36" s="69" t="n">
        <v>160</v>
      </c>
      <c r="AH36" s="21" t="n">
        <f aca="false">(AG36/$S36)*$U36</f>
        <v>164.8</v>
      </c>
      <c r="AI36" s="21"/>
      <c r="AJ36" s="69" t="n">
        <v>2</v>
      </c>
      <c r="AK36" s="21" t="n">
        <f aca="false">(AJ36/$S36)*$U36</f>
        <v>2.06</v>
      </c>
      <c r="AL36" s="21"/>
      <c r="AM36" s="69" t="n">
        <v>40</v>
      </c>
      <c r="AN36" s="21" t="n">
        <f aca="false">(AM36/$S36)*$U36</f>
        <v>41.2</v>
      </c>
      <c r="AO36" s="21"/>
      <c r="AP36" s="69" t="n">
        <v>12</v>
      </c>
      <c r="AQ36" s="21" t="n">
        <f aca="false">(AP36/$S36)*$U36</f>
        <v>12.36</v>
      </c>
      <c r="AR36" s="21"/>
      <c r="AU36" s="195" t="n">
        <f aca="false">$A36</f>
        <v>25</v>
      </c>
      <c r="AV36" s="69" t="n">
        <v>20</v>
      </c>
      <c r="AW36" s="21" t="n">
        <f aca="false">(AV36/$S36)*$U36</f>
        <v>20.6</v>
      </c>
      <c r="AX36" s="21"/>
      <c r="AY36" s="69" t="n">
        <v>1</v>
      </c>
      <c r="AZ36" s="21" t="n">
        <f aca="false">(AY36/$S36)*$U36</f>
        <v>1.03</v>
      </c>
      <c r="BA36" s="21"/>
      <c r="BB36" s="69" t="n">
        <v>1</v>
      </c>
      <c r="BC36" s="21" t="n">
        <f aca="false">(BB36/$S36)*$U36</f>
        <v>1.03</v>
      </c>
      <c r="BD36" s="21"/>
      <c r="BE36" s="69" t="n">
        <v>0</v>
      </c>
      <c r="BF36" s="21" t="n">
        <f aca="false">(BE36/$S36)*$U36</f>
        <v>0</v>
      </c>
      <c r="BG36" s="21"/>
      <c r="BJ36" s="195" t="n">
        <f aca="false">$A36</f>
        <v>25</v>
      </c>
      <c r="BK36" s="69" t="n">
        <v>1</v>
      </c>
      <c r="BL36" s="21" t="n">
        <f aca="false">(BK36/$S36)*$U36</f>
        <v>1.03</v>
      </c>
      <c r="BM36" s="21"/>
      <c r="BN36" s="69" t="n">
        <v>0</v>
      </c>
      <c r="BO36" s="21" t="n">
        <f aca="false">(BN36/$S36)*$U36</f>
        <v>0</v>
      </c>
      <c r="BP36" s="21"/>
      <c r="BQ36" s="69" t="n">
        <v>0</v>
      </c>
      <c r="BR36" s="21" t="n">
        <f aca="false">(BQ36/$S36)*$U36</f>
        <v>0</v>
      </c>
      <c r="BS36" s="21"/>
      <c r="BT36" s="69" t="n">
        <v>0</v>
      </c>
      <c r="BU36" s="21" t="n">
        <f aca="false">(BT36/$S36)*$U36</f>
        <v>0</v>
      </c>
      <c r="BV36" s="21"/>
      <c r="BY36" s="195" t="n">
        <f aca="false">$A36</f>
        <v>25</v>
      </c>
      <c r="BZ36" s="69" t="n">
        <v>0</v>
      </c>
      <c r="CA36" s="21" t="n">
        <f aca="false">(BZ36/$S36)*$U36</f>
        <v>0</v>
      </c>
      <c r="CB36" s="21"/>
      <c r="CC36" s="69" t="n">
        <v>0</v>
      </c>
      <c r="CD36" s="21" t="n">
        <f aca="false">(CC36/$S36)*$U36</f>
        <v>0</v>
      </c>
      <c r="CE36" s="21"/>
      <c r="CF36" s="69" t="n">
        <v>0</v>
      </c>
      <c r="CG36" s="21" t="n">
        <f aca="false">(CF36/$S36)*$U36</f>
        <v>0</v>
      </c>
      <c r="CH36" s="21"/>
      <c r="CI36" s="69" t="n">
        <v>0</v>
      </c>
      <c r="CJ36" s="21" t="n">
        <f aca="false">(CI36/$S36)*$U36</f>
        <v>0</v>
      </c>
      <c r="CK36" s="21"/>
      <c r="CN36" s="195" t="n">
        <f aca="false">$A36</f>
        <v>25</v>
      </c>
      <c r="CO36" s="69" t="n">
        <v>1</v>
      </c>
      <c r="CP36" s="21" t="n">
        <f aca="false">(CO36/$S36)*$U36</f>
        <v>1.03</v>
      </c>
      <c r="CQ36" s="21"/>
      <c r="CR36" s="69" t="n">
        <v>0</v>
      </c>
      <c r="CS36" s="21" t="n">
        <f aca="false">(CR36/$S36)*$U36</f>
        <v>0</v>
      </c>
      <c r="CT36" s="21"/>
      <c r="CU36" s="69" t="n">
        <v>0</v>
      </c>
      <c r="CV36" s="21" t="n">
        <f aca="false">(CU36/$S36)*$U36</f>
        <v>0</v>
      </c>
      <c r="CW36" s="21"/>
      <c r="CX36" s="69" t="n">
        <v>0</v>
      </c>
      <c r="CY36" s="21" t="n">
        <f aca="false">(CX36/$S36)*$U36</f>
        <v>0</v>
      </c>
      <c r="CZ36" s="21"/>
      <c r="DC36" s="195" t="n">
        <f aca="false">$A36</f>
        <v>25</v>
      </c>
      <c r="DD36" s="69" t="n">
        <v>0</v>
      </c>
      <c r="DE36" s="21" t="n">
        <f aca="false">(DD36/$S36)*$U36</f>
        <v>0</v>
      </c>
      <c r="DF36" s="21"/>
      <c r="DG36" s="69" t="n">
        <v>0</v>
      </c>
      <c r="DH36" s="21" t="n">
        <f aca="false">(DG36/$S36)*$U36</f>
        <v>0</v>
      </c>
      <c r="DI36" s="21"/>
      <c r="DJ36" s="69" t="n">
        <v>0</v>
      </c>
      <c r="DK36" s="21" t="n">
        <f aca="false">(DJ36/$S36)*$U36</f>
        <v>0</v>
      </c>
      <c r="DL36" s="21"/>
      <c r="DM36" s="69" t="n">
        <v>0</v>
      </c>
      <c r="DN36" s="21" t="n">
        <f aca="false">(DM36/$S36)*$U36</f>
        <v>0</v>
      </c>
      <c r="DO36" s="21"/>
      <c r="DR36" s="195" t="n">
        <f aca="false">$A36</f>
        <v>25</v>
      </c>
      <c r="DS36" s="69" t="n">
        <v>0</v>
      </c>
      <c r="DT36" s="21" t="n">
        <f aca="false">(DS36/$S36)*$U36</f>
        <v>0</v>
      </c>
      <c r="DU36" s="21"/>
      <c r="DV36" s="69" t="n">
        <v>1</v>
      </c>
      <c r="DW36" s="21" t="n">
        <f aca="false">(DV36/$S36)*$U36</f>
        <v>1.03</v>
      </c>
      <c r="DX36" s="21"/>
      <c r="DY36" s="69" t="n">
        <v>0</v>
      </c>
      <c r="DZ36" s="21" t="n">
        <f aca="false">(DY36/$S36)*$U36</f>
        <v>0</v>
      </c>
      <c r="EA36" s="21"/>
      <c r="EB36" s="69" t="n">
        <v>0</v>
      </c>
      <c r="EC36" s="21" t="n">
        <f aca="false">(EB36/$S36)*$U36</f>
        <v>0</v>
      </c>
      <c r="ED36" s="21"/>
      <c r="EG36" s="195" t="n">
        <f aca="false">$A36</f>
        <v>25</v>
      </c>
      <c r="EH36" s="69" t="n">
        <v>0</v>
      </c>
      <c r="EI36" s="21" t="n">
        <f aca="false">(EH36/$S36)*$U36</f>
        <v>0</v>
      </c>
      <c r="EJ36" s="21"/>
      <c r="EK36" s="195" t="n">
        <f aca="false">$A36</f>
        <v>25</v>
      </c>
      <c r="EL36" s="69" t="n">
        <v>4</v>
      </c>
      <c r="EM36" s="21" t="n">
        <f aca="false">(EL36/$S36)*$U36</f>
        <v>4.12</v>
      </c>
      <c r="EN36" s="21"/>
      <c r="EO36" s="199"/>
      <c r="EP36" s="199"/>
      <c r="EQ36" s="199"/>
    </row>
    <row r="37" customFormat="false" ht="33.75" hidden="false" customHeight="true" outlineLevel="0" collapsed="false">
      <c r="A37" s="195" t="n">
        <v>26</v>
      </c>
      <c r="B37" s="196" t="s">
        <v>283</v>
      </c>
      <c r="C37" s="196"/>
      <c r="D37" s="196"/>
      <c r="E37" s="196"/>
      <c r="F37" s="196"/>
      <c r="G37" s="196"/>
      <c r="H37" s="196"/>
      <c r="I37" s="196"/>
      <c r="J37" s="196"/>
      <c r="K37" s="196"/>
      <c r="L37" s="42" t="s">
        <v>284</v>
      </c>
      <c r="M37" s="42"/>
      <c r="N37" s="42"/>
      <c r="O37" s="197" t="s">
        <v>285</v>
      </c>
      <c r="P37" s="197"/>
      <c r="Q37" s="69" t="n">
        <f aca="false">AG37+AJ37+AM37+AP37+AV37+AY37+BB37+BE37+BK37+BN37+BQ37+BT37+BZ37+CC37+CF37+CI37+CO37+CR37+CU37+CX37+DD37+DG37+DJ37+DM37+DS37+DV37+DY37+EB37+EH37+EL37</f>
        <v>20</v>
      </c>
      <c r="R37" s="69"/>
      <c r="S37" s="69" t="n">
        <v>1</v>
      </c>
      <c r="T37" s="69"/>
      <c r="U37" s="198" t="n">
        <v>2.41</v>
      </c>
      <c r="V37" s="198"/>
      <c r="W37" s="198"/>
      <c r="X37" s="13"/>
      <c r="Y37" s="13"/>
      <c r="Z37" s="13"/>
      <c r="AA37" s="13"/>
      <c r="AB37" s="13"/>
      <c r="AC37" s="13"/>
      <c r="AF37" s="195" t="n">
        <f aca="false">$A37</f>
        <v>26</v>
      </c>
      <c r="AG37" s="69" t="n">
        <v>8</v>
      </c>
      <c r="AH37" s="21" t="n">
        <f aca="false">(AG37/$S37)*$U37</f>
        <v>19.28</v>
      </c>
      <c r="AI37" s="21"/>
      <c r="AJ37" s="69" t="n">
        <v>1</v>
      </c>
      <c r="AK37" s="21" t="n">
        <f aca="false">(AJ37/$S37)*$U37</f>
        <v>2.41</v>
      </c>
      <c r="AL37" s="21"/>
      <c r="AM37" s="69" t="n">
        <v>2</v>
      </c>
      <c r="AN37" s="21" t="n">
        <f aca="false">(AM37/$S37)*$U37</f>
        <v>4.82</v>
      </c>
      <c r="AO37" s="21"/>
      <c r="AP37" s="69" t="n">
        <v>1</v>
      </c>
      <c r="AQ37" s="21" t="n">
        <f aca="false">(AP37/$S37)*$U37</f>
        <v>2.41</v>
      </c>
      <c r="AR37" s="21"/>
      <c r="AU37" s="195" t="n">
        <f aca="false">$A37</f>
        <v>26</v>
      </c>
      <c r="AV37" s="69" t="n">
        <v>2</v>
      </c>
      <c r="AW37" s="21" t="n">
        <f aca="false">(AV37/$S37)*$U37</f>
        <v>4.82</v>
      </c>
      <c r="AX37" s="21"/>
      <c r="AY37" s="69" t="n">
        <v>1</v>
      </c>
      <c r="AZ37" s="21" t="n">
        <f aca="false">(AY37/$S37)*$U37</f>
        <v>2.41</v>
      </c>
      <c r="BA37" s="21"/>
      <c r="BB37" s="69" t="n">
        <v>1</v>
      </c>
      <c r="BC37" s="21" t="n">
        <f aca="false">(BB37/$S37)*$U37</f>
        <v>2.41</v>
      </c>
      <c r="BD37" s="21"/>
      <c r="BE37" s="69" t="n">
        <v>0</v>
      </c>
      <c r="BF37" s="21" t="n">
        <f aca="false">(BE37/$S37)*$U37</f>
        <v>0</v>
      </c>
      <c r="BG37" s="21"/>
      <c r="BJ37" s="195" t="n">
        <f aca="false">$A37</f>
        <v>26</v>
      </c>
      <c r="BK37" s="69" t="n">
        <v>1</v>
      </c>
      <c r="BL37" s="21" t="n">
        <f aca="false">(BK37/$S37)*$U37</f>
        <v>2.41</v>
      </c>
      <c r="BM37" s="21"/>
      <c r="BN37" s="69" t="n">
        <v>0</v>
      </c>
      <c r="BO37" s="21" t="n">
        <f aca="false">(BN37/$S37)*$U37</f>
        <v>0</v>
      </c>
      <c r="BP37" s="21"/>
      <c r="BQ37" s="69" t="n">
        <v>0</v>
      </c>
      <c r="BR37" s="21" t="n">
        <f aca="false">(BQ37/$S37)*$U37</f>
        <v>0</v>
      </c>
      <c r="BS37" s="21"/>
      <c r="BT37" s="69" t="n">
        <v>0</v>
      </c>
      <c r="BU37" s="21" t="n">
        <f aca="false">(BT37/$S37)*$U37</f>
        <v>0</v>
      </c>
      <c r="BV37" s="21"/>
      <c r="BY37" s="195" t="n">
        <f aca="false">$A37</f>
        <v>26</v>
      </c>
      <c r="BZ37" s="69" t="n">
        <v>0</v>
      </c>
      <c r="CA37" s="21" t="n">
        <f aca="false">(BZ37/$S37)*$U37</f>
        <v>0</v>
      </c>
      <c r="CB37" s="21"/>
      <c r="CC37" s="69" t="n">
        <v>0</v>
      </c>
      <c r="CD37" s="21" t="n">
        <f aca="false">(CC37/$S37)*$U37</f>
        <v>0</v>
      </c>
      <c r="CE37" s="21"/>
      <c r="CF37" s="69" t="n">
        <v>0</v>
      </c>
      <c r="CG37" s="21" t="n">
        <f aca="false">(CF37/$S37)*$U37</f>
        <v>0</v>
      </c>
      <c r="CH37" s="21"/>
      <c r="CI37" s="69" t="n">
        <v>0</v>
      </c>
      <c r="CJ37" s="21" t="n">
        <f aca="false">(CI37/$S37)*$U37</f>
        <v>0</v>
      </c>
      <c r="CK37" s="21"/>
      <c r="CN37" s="195" t="n">
        <f aca="false">$A37</f>
        <v>26</v>
      </c>
      <c r="CO37" s="69" t="n">
        <v>1</v>
      </c>
      <c r="CP37" s="21" t="n">
        <f aca="false">(CO37/$S37)*$U37</f>
        <v>2.41</v>
      </c>
      <c r="CQ37" s="21"/>
      <c r="CR37" s="69" t="n">
        <v>0</v>
      </c>
      <c r="CS37" s="21" t="n">
        <f aca="false">(CR37/$S37)*$U37</f>
        <v>0</v>
      </c>
      <c r="CT37" s="21"/>
      <c r="CU37" s="69" t="n">
        <v>0</v>
      </c>
      <c r="CV37" s="21" t="n">
        <f aca="false">(CU37/$S37)*$U37</f>
        <v>0</v>
      </c>
      <c r="CW37" s="21"/>
      <c r="CX37" s="69" t="n">
        <v>0</v>
      </c>
      <c r="CY37" s="21" t="n">
        <f aca="false">(CX37/$S37)*$U37</f>
        <v>0</v>
      </c>
      <c r="CZ37" s="21"/>
      <c r="DC37" s="195" t="n">
        <f aca="false">$A37</f>
        <v>26</v>
      </c>
      <c r="DD37" s="69" t="n">
        <v>0</v>
      </c>
      <c r="DE37" s="21" t="n">
        <f aca="false">(DD37/$S37)*$U37</f>
        <v>0</v>
      </c>
      <c r="DF37" s="21"/>
      <c r="DG37" s="69" t="n">
        <v>0</v>
      </c>
      <c r="DH37" s="21" t="n">
        <f aca="false">(DG37/$S37)*$U37</f>
        <v>0</v>
      </c>
      <c r="DI37" s="21"/>
      <c r="DJ37" s="69" t="n">
        <v>0</v>
      </c>
      <c r="DK37" s="21" t="n">
        <f aca="false">(DJ37/$S37)*$U37</f>
        <v>0</v>
      </c>
      <c r="DL37" s="21"/>
      <c r="DM37" s="69" t="n">
        <v>0</v>
      </c>
      <c r="DN37" s="21" t="n">
        <f aca="false">(DM37/$S37)*$U37</f>
        <v>0</v>
      </c>
      <c r="DO37" s="21"/>
      <c r="DR37" s="195" t="n">
        <f aca="false">$A37</f>
        <v>26</v>
      </c>
      <c r="DS37" s="69" t="n">
        <v>0</v>
      </c>
      <c r="DT37" s="21" t="n">
        <f aca="false">(DS37/$S37)*$U37</f>
        <v>0</v>
      </c>
      <c r="DU37" s="21"/>
      <c r="DV37" s="69" t="n">
        <v>1</v>
      </c>
      <c r="DW37" s="21" t="n">
        <f aca="false">(DV37/$S37)*$U37</f>
        <v>2.41</v>
      </c>
      <c r="DX37" s="21"/>
      <c r="DY37" s="69" t="n">
        <v>0</v>
      </c>
      <c r="DZ37" s="21" t="n">
        <f aca="false">(DY37/$S37)*$U37</f>
        <v>0</v>
      </c>
      <c r="EA37" s="21"/>
      <c r="EB37" s="69" t="n">
        <v>0</v>
      </c>
      <c r="EC37" s="21" t="n">
        <f aca="false">(EB37/$S37)*$U37</f>
        <v>0</v>
      </c>
      <c r="ED37" s="21"/>
      <c r="EG37" s="195" t="n">
        <f aca="false">$A37</f>
        <v>26</v>
      </c>
      <c r="EH37" s="69" t="n">
        <v>0</v>
      </c>
      <c r="EI37" s="21" t="n">
        <f aca="false">(EH37/$S37)*$U37</f>
        <v>0</v>
      </c>
      <c r="EJ37" s="21"/>
      <c r="EK37" s="195" t="n">
        <f aca="false">$A37</f>
        <v>26</v>
      </c>
      <c r="EL37" s="69" t="n">
        <v>1</v>
      </c>
      <c r="EM37" s="21" t="n">
        <f aca="false">(EL37/$S37)*$U37</f>
        <v>2.41</v>
      </c>
      <c r="EN37" s="21"/>
      <c r="EO37" s="199"/>
      <c r="EP37" s="199"/>
      <c r="EQ37" s="199"/>
    </row>
    <row r="38" customFormat="false" ht="33.75" hidden="false" customHeight="true" outlineLevel="0" collapsed="false">
      <c r="A38" s="195" t="n">
        <v>27</v>
      </c>
      <c r="B38" s="196" t="s">
        <v>286</v>
      </c>
      <c r="C38" s="196"/>
      <c r="D38" s="196"/>
      <c r="E38" s="196"/>
      <c r="F38" s="196"/>
      <c r="G38" s="196"/>
      <c r="H38" s="196"/>
      <c r="I38" s="196"/>
      <c r="J38" s="196"/>
      <c r="K38" s="196"/>
      <c r="L38" s="42" t="s">
        <v>8</v>
      </c>
      <c r="M38" s="42"/>
      <c r="N38" s="42"/>
      <c r="O38" s="197" t="s">
        <v>247</v>
      </c>
      <c r="P38" s="197"/>
      <c r="Q38" s="69" t="n">
        <f aca="false">AG38+AJ38+AM38+AP38+AV38+AY38+BB38+BE38+BK38+BN38+BQ38+BT38+BZ38+CC38+CF38+CI38+CO38+CR38+CU38+CX38+DD38+DG38+DJ38+DM38+DS38+DV38+DY38+EB38+EH38+EL38</f>
        <v>36</v>
      </c>
      <c r="R38" s="69"/>
      <c r="S38" s="69" t="n">
        <v>1</v>
      </c>
      <c r="T38" s="69"/>
      <c r="U38" s="198" t="n">
        <v>6.05</v>
      </c>
      <c r="V38" s="198"/>
      <c r="W38" s="198"/>
      <c r="X38" s="13"/>
      <c r="Y38" s="13"/>
      <c r="Z38" s="13"/>
      <c r="AA38" s="13"/>
      <c r="AB38" s="13"/>
      <c r="AC38" s="13"/>
      <c r="AF38" s="195" t="n">
        <f aca="false">$A38</f>
        <v>27</v>
      </c>
      <c r="AG38" s="69" t="n">
        <v>20</v>
      </c>
      <c r="AH38" s="21" t="n">
        <f aca="false">(AG38/$S38)*$U38</f>
        <v>121</v>
      </c>
      <c r="AI38" s="21"/>
      <c r="AJ38" s="69" t="n">
        <v>2</v>
      </c>
      <c r="AK38" s="21" t="n">
        <f aca="false">(AJ38/$S38)*$U38</f>
        <v>12.1</v>
      </c>
      <c r="AL38" s="21"/>
      <c r="AM38" s="69" t="n">
        <v>5</v>
      </c>
      <c r="AN38" s="21" t="n">
        <f aca="false">(AM38/$S38)*$U38</f>
        <v>30.25</v>
      </c>
      <c r="AO38" s="21"/>
      <c r="AP38" s="69" t="n">
        <v>3</v>
      </c>
      <c r="AQ38" s="21" t="n">
        <f aca="false">(AP38/$S38)*$U38</f>
        <v>18.15</v>
      </c>
      <c r="AR38" s="21"/>
      <c r="AU38" s="195" t="n">
        <f aca="false">$A38</f>
        <v>27</v>
      </c>
      <c r="AV38" s="69" t="n">
        <v>5</v>
      </c>
      <c r="AW38" s="21" t="n">
        <f aca="false">(AV38/$S38)*$U38</f>
        <v>30.25</v>
      </c>
      <c r="AX38" s="21"/>
      <c r="AY38" s="69" t="n">
        <v>0</v>
      </c>
      <c r="AZ38" s="21" t="n">
        <f aca="false">(AY38/$S38)*$U38</f>
        <v>0</v>
      </c>
      <c r="BA38" s="21"/>
      <c r="BB38" s="69" t="n">
        <v>0</v>
      </c>
      <c r="BC38" s="21" t="n">
        <f aca="false">(BB38/$S38)*$U38</f>
        <v>0</v>
      </c>
      <c r="BD38" s="21"/>
      <c r="BE38" s="69" t="n">
        <v>0</v>
      </c>
      <c r="BF38" s="21" t="n">
        <f aca="false">(BE38/$S38)*$U38</f>
        <v>0</v>
      </c>
      <c r="BG38" s="21"/>
      <c r="BJ38" s="195" t="n">
        <f aca="false">$A38</f>
        <v>27</v>
      </c>
      <c r="BK38" s="69" t="n">
        <v>0</v>
      </c>
      <c r="BL38" s="21" t="n">
        <f aca="false">(BK38/$S38)*$U38</f>
        <v>0</v>
      </c>
      <c r="BM38" s="21"/>
      <c r="BN38" s="69" t="n">
        <v>0</v>
      </c>
      <c r="BO38" s="21" t="n">
        <f aca="false">(BN38/$S38)*$U38</f>
        <v>0</v>
      </c>
      <c r="BP38" s="21"/>
      <c r="BQ38" s="69" t="n">
        <v>0</v>
      </c>
      <c r="BR38" s="21" t="n">
        <f aca="false">(BQ38/$S38)*$U38</f>
        <v>0</v>
      </c>
      <c r="BS38" s="21"/>
      <c r="BT38" s="69" t="n">
        <v>0</v>
      </c>
      <c r="BU38" s="21" t="n">
        <f aca="false">(BT38/$S38)*$U38</f>
        <v>0</v>
      </c>
      <c r="BV38" s="21"/>
      <c r="BY38" s="195" t="n">
        <f aca="false">$A38</f>
        <v>27</v>
      </c>
      <c r="BZ38" s="69" t="n">
        <v>0</v>
      </c>
      <c r="CA38" s="21" t="n">
        <f aca="false">(BZ38/$S38)*$U38</f>
        <v>0</v>
      </c>
      <c r="CB38" s="21"/>
      <c r="CC38" s="69" t="n">
        <v>0</v>
      </c>
      <c r="CD38" s="21" t="n">
        <f aca="false">(CC38/$S38)*$U38</f>
        <v>0</v>
      </c>
      <c r="CE38" s="21"/>
      <c r="CF38" s="69" t="n">
        <v>0</v>
      </c>
      <c r="CG38" s="21" t="n">
        <f aca="false">(CF38/$S38)*$U38</f>
        <v>0</v>
      </c>
      <c r="CH38" s="21"/>
      <c r="CI38" s="69" t="n">
        <v>0</v>
      </c>
      <c r="CJ38" s="21" t="n">
        <f aca="false">(CI38/$S38)*$U38</f>
        <v>0</v>
      </c>
      <c r="CK38" s="21"/>
      <c r="CN38" s="195" t="n">
        <f aca="false">$A38</f>
        <v>27</v>
      </c>
      <c r="CO38" s="69" t="n">
        <v>0</v>
      </c>
      <c r="CP38" s="21" t="n">
        <f aca="false">(CO38/$S38)*$U38</f>
        <v>0</v>
      </c>
      <c r="CQ38" s="21"/>
      <c r="CR38" s="69" t="n">
        <v>0</v>
      </c>
      <c r="CS38" s="21" t="n">
        <f aca="false">(CR38/$S38)*$U38</f>
        <v>0</v>
      </c>
      <c r="CT38" s="21"/>
      <c r="CU38" s="69" t="n">
        <v>0</v>
      </c>
      <c r="CV38" s="21" t="n">
        <f aca="false">(CU38/$S38)*$U38</f>
        <v>0</v>
      </c>
      <c r="CW38" s="21"/>
      <c r="CX38" s="69" t="n">
        <v>0</v>
      </c>
      <c r="CY38" s="21" t="n">
        <f aca="false">(CX38/$S38)*$U38</f>
        <v>0</v>
      </c>
      <c r="CZ38" s="21"/>
      <c r="DC38" s="195" t="n">
        <f aca="false">$A38</f>
        <v>27</v>
      </c>
      <c r="DD38" s="69" t="n">
        <v>0</v>
      </c>
      <c r="DE38" s="21" t="n">
        <f aca="false">(DD38/$S38)*$U38</f>
        <v>0</v>
      </c>
      <c r="DF38" s="21"/>
      <c r="DG38" s="69" t="n">
        <v>0</v>
      </c>
      <c r="DH38" s="21" t="n">
        <f aca="false">(DG38/$S38)*$U38</f>
        <v>0</v>
      </c>
      <c r="DI38" s="21"/>
      <c r="DJ38" s="69" t="n">
        <v>0</v>
      </c>
      <c r="DK38" s="21" t="n">
        <f aca="false">(DJ38/$S38)*$U38</f>
        <v>0</v>
      </c>
      <c r="DL38" s="21"/>
      <c r="DM38" s="69" t="n">
        <v>0</v>
      </c>
      <c r="DN38" s="21" t="n">
        <f aca="false">(DM38/$S38)*$U38</f>
        <v>0</v>
      </c>
      <c r="DO38" s="21"/>
      <c r="DR38" s="195" t="n">
        <f aca="false">$A38</f>
        <v>27</v>
      </c>
      <c r="DS38" s="69" t="n">
        <v>0</v>
      </c>
      <c r="DT38" s="21" t="n">
        <f aca="false">(DS38/$S38)*$U38</f>
        <v>0</v>
      </c>
      <c r="DU38" s="21"/>
      <c r="DV38" s="69" t="n">
        <v>0</v>
      </c>
      <c r="DW38" s="21" t="n">
        <f aca="false">(DV38/$S38)*$U38</f>
        <v>0</v>
      </c>
      <c r="DX38" s="21"/>
      <c r="DY38" s="69" t="n">
        <v>0</v>
      </c>
      <c r="DZ38" s="21" t="n">
        <f aca="false">(DY38/$S38)*$U38</f>
        <v>0</v>
      </c>
      <c r="EA38" s="21"/>
      <c r="EB38" s="69" t="n">
        <v>0</v>
      </c>
      <c r="EC38" s="21" t="n">
        <f aca="false">(EB38/$S38)*$U38</f>
        <v>0</v>
      </c>
      <c r="ED38" s="21"/>
      <c r="EG38" s="195" t="n">
        <f aca="false">$A38</f>
        <v>27</v>
      </c>
      <c r="EH38" s="69" t="n">
        <v>0</v>
      </c>
      <c r="EI38" s="21" t="n">
        <f aca="false">(EH38/$S38)*$U38</f>
        <v>0</v>
      </c>
      <c r="EJ38" s="21"/>
      <c r="EK38" s="195" t="n">
        <f aca="false">$A38</f>
        <v>27</v>
      </c>
      <c r="EL38" s="69" t="n">
        <v>1</v>
      </c>
      <c r="EM38" s="21" t="n">
        <f aca="false">(EL38/$S38)*$U38</f>
        <v>6.05</v>
      </c>
      <c r="EN38" s="21"/>
      <c r="EO38" s="199"/>
      <c r="EP38" s="199"/>
      <c r="EQ38" s="199"/>
    </row>
    <row r="39" customFormat="false" ht="33.75" hidden="false" customHeight="true" outlineLevel="0" collapsed="false">
      <c r="A39" s="195" t="n">
        <v>28</v>
      </c>
      <c r="B39" s="196" t="s">
        <v>287</v>
      </c>
      <c r="C39" s="196"/>
      <c r="D39" s="196"/>
      <c r="E39" s="196"/>
      <c r="F39" s="196"/>
      <c r="G39" s="196"/>
      <c r="H39" s="196"/>
      <c r="I39" s="196"/>
      <c r="J39" s="196"/>
      <c r="K39" s="196"/>
      <c r="L39" s="42" t="s">
        <v>8</v>
      </c>
      <c r="M39" s="42"/>
      <c r="N39" s="42"/>
      <c r="O39" s="197" t="s">
        <v>247</v>
      </c>
      <c r="P39" s="197"/>
      <c r="Q39" s="69" t="n">
        <f aca="false">AG39+AJ39+AM39+AP39+AV39+AY39+BB39+BE39+BK39+BN39+BQ39+BT39+BZ39+CC39+CF39+CI39+CO39+CR39+CU39+CX39+DD39+DG39+DJ39+DM39+DS39+DV39+DY39+EB39+EH39+EL39</f>
        <v>14</v>
      </c>
      <c r="R39" s="69"/>
      <c r="S39" s="69" t="n">
        <v>1</v>
      </c>
      <c r="T39" s="69"/>
      <c r="U39" s="198" t="n">
        <v>3.8</v>
      </c>
      <c r="V39" s="198"/>
      <c r="W39" s="198"/>
      <c r="X39" s="13"/>
      <c r="Y39" s="13"/>
      <c r="Z39" s="13"/>
      <c r="AA39" s="13"/>
      <c r="AB39" s="13"/>
      <c r="AC39" s="13"/>
      <c r="AF39" s="195" t="n">
        <f aca="false">$A39</f>
        <v>28</v>
      </c>
      <c r="AG39" s="69" t="n">
        <v>5</v>
      </c>
      <c r="AH39" s="21" t="n">
        <f aca="false">(AG39/$S39)*$U39</f>
        <v>19</v>
      </c>
      <c r="AI39" s="21"/>
      <c r="AJ39" s="69" t="n">
        <v>2</v>
      </c>
      <c r="AK39" s="21" t="n">
        <f aca="false">(AJ39/$S39)*$U39</f>
        <v>7.6</v>
      </c>
      <c r="AL39" s="21"/>
      <c r="AM39" s="69" t="n">
        <v>3</v>
      </c>
      <c r="AN39" s="21" t="n">
        <f aca="false">(AM39/$S39)*$U39</f>
        <v>11.4</v>
      </c>
      <c r="AO39" s="21"/>
      <c r="AP39" s="69" t="n">
        <v>1</v>
      </c>
      <c r="AQ39" s="21" t="n">
        <f aca="false">(AP39/$S39)*$U39</f>
        <v>3.8</v>
      </c>
      <c r="AR39" s="21"/>
      <c r="AU39" s="195" t="n">
        <f aca="false">$A39</f>
        <v>28</v>
      </c>
      <c r="AV39" s="69" t="n">
        <v>2</v>
      </c>
      <c r="AW39" s="21" t="n">
        <f aca="false">(AV39/$S39)*$U39</f>
        <v>7.6</v>
      </c>
      <c r="AX39" s="21"/>
      <c r="AY39" s="69" t="n">
        <v>0</v>
      </c>
      <c r="AZ39" s="21" t="n">
        <f aca="false">(AY39/$S39)*$U39</f>
        <v>0</v>
      </c>
      <c r="BA39" s="21"/>
      <c r="BB39" s="69" t="n">
        <v>0</v>
      </c>
      <c r="BC39" s="21" t="n">
        <f aca="false">(BB39/$S39)*$U39</f>
        <v>0</v>
      </c>
      <c r="BD39" s="21"/>
      <c r="BE39" s="69" t="n">
        <v>0</v>
      </c>
      <c r="BF39" s="21" t="n">
        <f aca="false">(BE39/$S39)*$U39</f>
        <v>0</v>
      </c>
      <c r="BG39" s="21"/>
      <c r="BJ39" s="195" t="n">
        <f aca="false">$A39</f>
        <v>28</v>
      </c>
      <c r="BK39" s="69" t="n">
        <v>0</v>
      </c>
      <c r="BL39" s="21" t="n">
        <f aca="false">(BK39/$S39)*$U39</f>
        <v>0</v>
      </c>
      <c r="BM39" s="21"/>
      <c r="BN39" s="69" t="n">
        <v>0</v>
      </c>
      <c r="BO39" s="21" t="n">
        <f aca="false">(BN39/$S39)*$U39</f>
        <v>0</v>
      </c>
      <c r="BP39" s="21"/>
      <c r="BQ39" s="69" t="n">
        <v>0</v>
      </c>
      <c r="BR39" s="21" t="n">
        <f aca="false">(BQ39/$S39)*$U39</f>
        <v>0</v>
      </c>
      <c r="BS39" s="21"/>
      <c r="BT39" s="69" t="n">
        <v>0</v>
      </c>
      <c r="BU39" s="21" t="n">
        <f aca="false">(BT39/$S39)*$U39</f>
        <v>0</v>
      </c>
      <c r="BV39" s="21"/>
      <c r="BY39" s="195" t="n">
        <f aca="false">$A39</f>
        <v>28</v>
      </c>
      <c r="BZ39" s="69" t="n">
        <v>0</v>
      </c>
      <c r="CA39" s="21" t="n">
        <f aca="false">(BZ39/$S39)*$U39</f>
        <v>0</v>
      </c>
      <c r="CB39" s="21"/>
      <c r="CC39" s="69" t="n">
        <v>0</v>
      </c>
      <c r="CD39" s="21" t="n">
        <f aca="false">(CC39/$S39)*$U39</f>
        <v>0</v>
      </c>
      <c r="CE39" s="21"/>
      <c r="CF39" s="69" t="n">
        <v>0</v>
      </c>
      <c r="CG39" s="21" t="n">
        <f aca="false">(CF39/$S39)*$U39</f>
        <v>0</v>
      </c>
      <c r="CH39" s="21"/>
      <c r="CI39" s="69" t="n">
        <v>0</v>
      </c>
      <c r="CJ39" s="21" t="n">
        <f aca="false">(CI39/$S39)*$U39</f>
        <v>0</v>
      </c>
      <c r="CK39" s="21"/>
      <c r="CN39" s="195" t="n">
        <f aca="false">$A39</f>
        <v>28</v>
      </c>
      <c r="CO39" s="69" t="n">
        <v>0</v>
      </c>
      <c r="CP39" s="21" t="n">
        <f aca="false">(CO39/$S39)*$U39</f>
        <v>0</v>
      </c>
      <c r="CQ39" s="21"/>
      <c r="CR39" s="69" t="n">
        <v>0</v>
      </c>
      <c r="CS39" s="21" t="n">
        <f aca="false">(CR39/$S39)*$U39</f>
        <v>0</v>
      </c>
      <c r="CT39" s="21"/>
      <c r="CU39" s="69" t="n">
        <v>0</v>
      </c>
      <c r="CV39" s="21" t="n">
        <f aca="false">(CU39/$S39)*$U39</f>
        <v>0</v>
      </c>
      <c r="CW39" s="21"/>
      <c r="CX39" s="69" t="n">
        <v>0</v>
      </c>
      <c r="CY39" s="21" t="n">
        <f aca="false">(CX39/$S39)*$U39</f>
        <v>0</v>
      </c>
      <c r="CZ39" s="21"/>
      <c r="DC39" s="195" t="n">
        <f aca="false">$A39</f>
        <v>28</v>
      </c>
      <c r="DD39" s="69" t="n">
        <v>0</v>
      </c>
      <c r="DE39" s="21" t="n">
        <f aca="false">(DD39/$S39)*$U39</f>
        <v>0</v>
      </c>
      <c r="DF39" s="21"/>
      <c r="DG39" s="69" t="n">
        <v>0</v>
      </c>
      <c r="DH39" s="21" t="n">
        <f aca="false">(DG39/$S39)*$U39</f>
        <v>0</v>
      </c>
      <c r="DI39" s="21"/>
      <c r="DJ39" s="69" t="n">
        <v>0</v>
      </c>
      <c r="DK39" s="21" t="n">
        <f aca="false">(DJ39/$S39)*$U39</f>
        <v>0</v>
      </c>
      <c r="DL39" s="21"/>
      <c r="DM39" s="69" t="n">
        <v>0</v>
      </c>
      <c r="DN39" s="21" t="n">
        <f aca="false">(DM39/$S39)*$U39</f>
        <v>0</v>
      </c>
      <c r="DO39" s="21"/>
      <c r="DR39" s="195" t="n">
        <f aca="false">$A39</f>
        <v>28</v>
      </c>
      <c r="DS39" s="69" t="n">
        <v>0</v>
      </c>
      <c r="DT39" s="21" t="n">
        <f aca="false">(DS39/$S39)*$U39</f>
        <v>0</v>
      </c>
      <c r="DU39" s="21"/>
      <c r="DV39" s="69" t="n">
        <v>0</v>
      </c>
      <c r="DW39" s="21" t="n">
        <f aca="false">(DV39/$S39)*$U39</f>
        <v>0</v>
      </c>
      <c r="DX39" s="21"/>
      <c r="DY39" s="69" t="n">
        <v>0</v>
      </c>
      <c r="DZ39" s="21" t="n">
        <f aca="false">(DY39/$S39)*$U39</f>
        <v>0</v>
      </c>
      <c r="EA39" s="21"/>
      <c r="EB39" s="69" t="n">
        <v>0</v>
      </c>
      <c r="EC39" s="21" t="n">
        <f aca="false">(EB39/$S39)*$U39</f>
        <v>0</v>
      </c>
      <c r="ED39" s="21"/>
      <c r="EG39" s="195" t="n">
        <f aca="false">$A39</f>
        <v>28</v>
      </c>
      <c r="EH39" s="69" t="n">
        <v>0</v>
      </c>
      <c r="EI39" s="21" t="n">
        <f aca="false">(EH39/$S39)*$U39</f>
        <v>0</v>
      </c>
      <c r="EJ39" s="21"/>
      <c r="EK39" s="195" t="n">
        <f aca="false">$A39</f>
        <v>28</v>
      </c>
      <c r="EL39" s="69" t="n">
        <v>1</v>
      </c>
      <c r="EM39" s="21" t="n">
        <f aca="false">(EL39/$S39)*$U39</f>
        <v>3.8</v>
      </c>
      <c r="EN39" s="21"/>
      <c r="EO39" s="199"/>
      <c r="EP39" s="199"/>
      <c r="EQ39" s="199"/>
    </row>
    <row r="40" customFormat="false" ht="33.75" hidden="false" customHeight="true" outlineLevel="0" collapsed="false">
      <c r="A40" s="195" t="n">
        <v>29</v>
      </c>
      <c r="B40" s="196" t="s">
        <v>288</v>
      </c>
      <c r="C40" s="196"/>
      <c r="D40" s="196"/>
      <c r="E40" s="196"/>
      <c r="F40" s="196"/>
      <c r="G40" s="196"/>
      <c r="H40" s="196"/>
      <c r="I40" s="196"/>
      <c r="J40" s="196"/>
      <c r="K40" s="196"/>
      <c r="L40" s="42" t="s">
        <v>8</v>
      </c>
      <c r="M40" s="42"/>
      <c r="N40" s="42"/>
      <c r="O40" s="197" t="s">
        <v>247</v>
      </c>
      <c r="P40" s="197"/>
      <c r="Q40" s="69" t="n">
        <f aca="false">AG40+AJ40+AM40+AP40+AV40+AY40+BB40+BE40+BK40+BN40+BQ40+BT40+BZ40+CC40+CF40+CI40+CO40+CR40+CU40+CX40+DD40+DG40+DJ40+DM40+DS40+DV40+DY40+EB40+EH40+EL40</f>
        <v>268</v>
      </c>
      <c r="R40" s="69"/>
      <c r="S40" s="69" t="n">
        <v>1</v>
      </c>
      <c r="T40" s="69"/>
      <c r="U40" s="198" t="n">
        <v>1.73</v>
      </c>
      <c r="V40" s="198"/>
      <c r="W40" s="198"/>
      <c r="X40" s="13"/>
      <c r="Y40" s="13"/>
      <c r="Z40" s="13"/>
      <c r="AA40" s="13"/>
      <c r="AB40" s="13"/>
      <c r="AC40" s="13"/>
      <c r="AF40" s="195" t="n">
        <f aca="false">$A40</f>
        <v>29</v>
      </c>
      <c r="AG40" s="69" t="n">
        <v>74</v>
      </c>
      <c r="AH40" s="21" t="n">
        <f aca="false">(AG40/$S40)*$U40</f>
        <v>128.02</v>
      </c>
      <c r="AI40" s="21"/>
      <c r="AJ40" s="69" t="n">
        <v>11</v>
      </c>
      <c r="AK40" s="21" t="n">
        <f aca="false">(AJ40/$S40)*$U40</f>
        <v>19.03</v>
      </c>
      <c r="AL40" s="21"/>
      <c r="AM40" s="69" t="n">
        <v>25</v>
      </c>
      <c r="AN40" s="21" t="n">
        <f aca="false">(AM40/$S40)*$U40</f>
        <v>43.25</v>
      </c>
      <c r="AO40" s="21"/>
      <c r="AP40" s="69" t="n">
        <v>10</v>
      </c>
      <c r="AQ40" s="21" t="n">
        <f aca="false">(AP40/$S40)*$U40</f>
        <v>17.3</v>
      </c>
      <c r="AR40" s="21"/>
      <c r="AU40" s="195" t="n">
        <f aca="false">$A40</f>
        <v>29</v>
      </c>
      <c r="AV40" s="69" t="n">
        <v>20</v>
      </c>
      <c r="AW40" s="21" t="n">
        <f aca="false">(AV40/$S40)*$U40</f>
        <v>34.6</v>
      </c>
      <c r="AX40" s="21"/>
      <c r="AY40" s="69" t="n">
        <v>12</v>
      </c>
      <c r="AZ40" s="21" t="n">
        <f aca="false">(AY40/$S40)*$U40</f>
        <v>20.76</v>
      </c>
      <c r="BA40" s="21"/>
      <c r="BB40" s="69" t="n">
        <v>8</v>
      </c>
      <c r="BC40" s="21" t="n">
        <f aca="false">(BB40/$S40)*$U40</f>
        <v>13.84</v>
      </c>
      <c r="BD40" s="21"/>
      <c r="BE40" s="69" t="n">
        <v>4</v>
      </c>
      <c r="BF40" s="21" t="n">
        <f aca="false">(BE40/$S40)*$U40</f>
        <v>6.92</v>
      </c>
      <c r="BG40" s="21"/>
      <c r="BJ40" s="195" t="n">
        <f aca="false">$A40</f>
        <v>29</v>
      </c>
      <c r="BK40" s="69" t="n">
        <v>8</v>
      </c>
      <c r="BL40" s="21" t="n">
        <f aca="false">(BK40/$S40)*$U40</f>
        <v>13.84</v>
      </c>
      <c r="BM40" s="21"/>
      <c r="BN40" s="69" t="n">
        <v>4</v>
      </c>
      <c r="BO40" s="21" t="n">
        <f aca="false">(BN40/$S40)*$U40</f>
        <v>6.92</v>
      </c>
      <c r="BP40" s="21"/>
      <c r="BQ40" s="69" t="n">
        <v>4</v>
      </c>
      <c r="BR40" s="21" t="n">
        <f aca="false">(BQ40/$S40)*$U40</f>
        <v>6.92</v>
      </c>
      <c r="BS40" s="21"/>
      <c r="BT40" s="69" t="n">
        <v>4</v>
      </c>
      <c r="BU40" s="21" t="n">
        <f aca="false">(BT40/$S40)*$U40</f>
        <v>6.92</v>
      </c>
      <c r="BV40" s="21"/>
      <c r="BY40" s="195" t="n">
        <f aca="false">$A40</f>
        <v>29</v>
      </c>
      <c r="BZ40" s="69" t="n">
        <v>4</v>
      </c>
      <c r="CA40" s="21" t="n">
        <f aca="false">(BZ40/$S40)*$U40</f>
        <v>6.92</v>
      </c>
      <c r="CB40" s="21"/>
      <c r="CC40" s="69" t="n">
        <v>4</v>
      </c>
      <c r="CD40" s="21" t="n">
        <f aca="false">(CC40/$S40)*$U40</f>
        <v>6.92</v>
      </c>
      <c r="CE40" s="21"/>
      <c r="CF40" s="69" t="n">
        <v>4</v>
      </c>
      <c r="CG40" s="21" t="n">
        <f aca="false">(CF40/$S40)*$U40</f>
        <v>6.92</v>
      </c>
      <c r="CH40" s="21"/>
      <c r="CI40" s="69" t="n">
        <v>4</v>
      </c>
      <c r="CJ40" s="21" t="n">
        <f aca="false">(CI40/$S40)*$U40</f>
        <v>6.92</v>
      </c>
      <c r="CK40" s="21"/>
      <c r="CN40" s="195" t="n">
        <f aca="false">$A40</f>
        <v>29</v>
      </c>
      <c r="CO40" s="69" t="n">
        <v>12</v>
      </c>
      <c r="CP40" s="21" t="n">
        <f aca="false">(CO40/$S40)*$U40</f>
        <v>20.76</v>
      </c>
      <c r="CQ40" s="21"/>
      <c r="CR40" s="69" t="n">
        <v>4</v>
      </c>
      <c r="CS40" s="21" t="n">
        <f aca="false">(CR40/$S40)*$U40</f>
        <v>6.92</v>
      </c>
      <c r="CT40" s="21"/>
      <c r="CU40" s="69" t="n">
        <v>4</v>
      </c>
      <c r="CV40" s="21" t="n">
        <f aca="false">(CU40/$S40)*$U40</f>
        <v>6.92</v>
      </c>
      <c r="CW40" s="21"/>
      <c r="CX40" s="69" t="n">
        <v>4</v>
      </c>
      <c r="CY40" s="21" t="n">
        <f aca="false">(CX40/$S40)*$U40</f>
        <v>6.92</v>
      </c>
      <c r="CZ40" s="21"/>
      <c r="DC40" s="195" t="n">
        <f aca="false">$A40</f>
        <v>29</v>
      </c>
      <c r="DD40" s="69" t="n">
        <v>4</v>
      </c>
      <c r="DE40" s="21" t="n">
        <f aca="false">(DD40/$S40)*$U40</f>
        <v>6.92</v>
      </c>
      <c r="DF40" s="21"/>
      <c r="DG40" s="69" t="n">
        <v>4</v>
      </c>
      <c r="DH40" s="21" t="n">
        <f aca="false">(DG40/$S40)*$U40</f>
        <v>6.92</v>
      </c>
      <c r="DI40" s="21"/>
      <c r="DJ40" s="69" t="n">
        <v>4</v>
      </c>
      <c r="DK40" s="21" t="n">
        <f aca="false">(DJ40/$S40)*$U40</f>
        <v>6.92</v>
      </c>
      <c r="DL40" s="21"/>
      <c r="DM40" s="69" t="n">
        <v>4</v>
      </c>
      <c r="DN40" s="21" t="n">
        <f aca="false">(DM40/$S40)*$U40</f>
        <v>6.92</v>
      </c>
      <c r="DO40" s="21"/>
      <c r="DR40" s="195" t="n">
        <f aca="false">$A40</f>
        <v>29</v>
      </c>
      <c r="DS40" s="69" t="n">
        <v>4</v>
      </c>
      <c r="DT40" s="21" t="n">
        <f aca="false">(DS40/$S40)*$U40</f>
        <v>6.92</v>
      </c>
      <c r="DU40" s="21"/>
      <c r="DV40" s="69" t="n">
        <v>8</v>
      </c>
      <c r="DW40" s="21" t="n">
        <f aca="false">(DV40/$S40)*$U40</f>
        <v>13.84</v>
      </c>
      <c r="DX40" s="21"/>
      <c r="DY40" s="69" t="n">
        <v>4</v>
      </c>
      <c r="DZ40" s="21" t="n">
        <f aca="false">(DY40/$S40)*$U40</f>
        <v>6.92</v>
      </c>
      <c r="EA40" s="21"/>
      <c r="EB40" s="69" t="n">
        <v>4</v>
      </c>
      <c r="EC40" s="21" t="n">
        <f aca="false">(EB40/$S40)*$U40</f>
        <v>6.92</v>
      </c>
      <c r="ED40" s="21"/>
      <c r="EG40" s="195" t="n">
        <f aca="false">$A40</f>
        <v>29</v>
      </c>
      <c r="EH40" s="69" t="n">
        <v>4</v>
      </c>
      <c r="EI40" s="21" t="n">
        <f aca="false">(EH40/$S40)*$U40</f>
        <v>6.92</v>
      </c>
      <c r="EJ40" s="21"/>
      <c r="EK40" s="195" t="n">
        <f aca="false">$A40</f>
        <v>29</v>
      </c>
      <c r="EL40" s="69" t="n">
        <v>4</v>
      </c>
      <c r="EM40" s="21" t="n">
        <f aca="false">(EL40/$S40)*$U40</f>
        <v>6.92</v>
      </c>
      <c r="EN40" s="21"/>
      <c r="EO40" s="199"/>
      <c r="EP40" s="199"/>
      <c r="EQ40" s="199"/>
    </row>
    <row r="41" customFormat="false" ht="33.75" hidden="false" customHeight="true" outlineLevel="0" collapsed="false">
      <c r="A41" s="195" t="n">
        <v>30</v>
      </c>
      <c r="B41" s="196" t="s">
        <v>289</v>
      </c>
      <c r="C41" s="196"/>
      <c r="D41" s="196"/>
      <c r="E41" s="196"/>
      <c r="F41" s="196"/>
      <c r="G41" s="196"/>
      <c r="H41" s="196"/>
      <c r="I41" s="196"/>
      <c r="J41" s="196"/>
      <c r="K41" s="196"/>
      <c r="L41" s="42" t="s">
        <v>282</v>
      </c>
      <c r="M41" s="42"/>
      <c r="N41" s="42"/>
      <c r="O41" s="197" t="s">
        <v>247</v>
      </c>
      <c r="P41" s="197"/>
      <c r="Q41" s="69" t="n">
        <f aca="false">AG41+AJ41+AM41+AP41+AV41+AY41+BB41+BE41+BK41+BN41+BQ41+BT41+BZ41+CC41+CF41+CI41+CO41+CR41+CU41+CX41+DD41+DG41+DJ41+DM41+DS41+DV41+DY41+EB41+EH41+EL41</f>
        <v>51</v>
      </c>
      <c r="R41" s="69"/>
      <c r="S41" s="69" t="n">
        <v>1</v>
      </c>
      <c r="T41" s="69"/>
      <c r="U41" s="198" t="n">
        <v>39.4</v>
      </c>
      <c r="V41" s="198"/>
      <c r="W41" s="198"/>
      <c r="X41" s="13"/>
      <c r="Y41" s="13"/>
      <c r="Z41" s="13"/>
      <c r="AA41" s="13"/>
      <c r="AB41" s="13"/>
      <c r="AC41" s="13"/>
      <c r="AF41" s="195" t="n">
        <f aca="false">$A41</f>
        <v>30</v>
      </c>
      <c r="AG41" s="69" t="n">
        <v>15</v>
      </c>
      <c r="AH41" s="21" t="n">
        <f aca="false">(AG41/$S41)*$U41</f>
        <v>591</v>
      </c>
      <c r="AI41" s="21"/>
      <c r="AJ41" s="69" t="n">
        <v>1</v>
      </c>
      <c r="AK41" s="21" t="n">
        <f aca="false">(AJ41/$S41)*$U41</f>
        <v>39.4</v>
      </c>
      <c r="AL41" s="21"/>
      <c r="AM41" s="69" t="n">
        <v>5</v>
      </c>
      <c r="AN41" s="21" t="n">
        <f aca="false">(AM41/$S41)*$U41</f>
        <v>197</v>
      </c>
      <c r="AO41" s="21"/>
      <c r="AP41" s="69" t="n">
        <v>1</v>
      </c>
      <c r="AQ41" s="21" t="n">
        <f aca="false">(AP41/$S41)*$U41</f>
        <v>39.4</v>
      </c>
      <c r="AR41" s="21"/>
      <c r="AU41" s="195" t="n">
        <f aca="false">$A41</f>
        <v>30</v>
      </c>
      <c r="AV41" s="69" t="n">
        <v>4</v>
      </c>
      <c r="AW41" s="21" t="n">
        <f aca="false">(AV41/$S41)*$U41</f>
        <v>157.6</v>
      </c>
      <c r="AX41" s="21"/>
      <c r="AY41" s="69" t="n">
        <v>1</v>
      </c>
      <c r="AZ41" s="21" t="n">
        <f aca="false">(AY41/$S41)*$U41</f>
        <v>39.4</v>
      </c>
      <c r="BA41" s="21"/>
      <c r="BB41" s="69" t="n">
        <v>1</v>
      </c>
      <c r="BC41" s="21" t="n">
        <f aca="false">(BB41/$S41)*$U41</f>
        <v>39.4</v>
      </c>
      <c r="BD41" s="21"/>
      <c r="BE41" s="69" t="n">
        <v>1</v>
      </c>
      <c r="BF41" s="21" t="n">
        <f aca="false">(BE41/$S41)*$U41</f>
        <v>39.4</v>
      </c>
      <c r="BG41" s="21"/>
      <c r="BJ41" s="195" t="n">
        <f aca="false">$A41</f>
        <v>30</v>
      </c>
      <c r="BK41" s="69" t="n">
        <v>1</v>
      </c>
      <c r="BL41" s="21" t="n">
        <f aca="false">(BK41/$S41)*$U41</f>
        <v>39.4</v>
      </c>
      <c r="BM41" s="21"/>
      <c r="BN41" s="69" t="n">
        <v>1</v>
      </c>
      <c r="BO41" s="21" t="n">
        <f aca="false">(BN41/$S41)*$U41</f>
        <v>39.4</v>
      </c>
      <c r="BP41" s="21"/>
      <c r="BQ41" s="69" t="n">
        <v>1</v>
      </c>
      <c r="BR41" s="21" t="n">
        <f aca="false">(BQ41/$S41)*$U41</f>
        <v>39.4</v>
      </c>
      <c r="BS41" s="21"/>
      <c r="BT41" s="69" t="n">
        <v>1</v>
      </c>
      <c r="BU41" s="21" t="n">
        <f aca="false">(BT41/$S41)*$U41</f>
        <v>39.4</v>
      </c>
      <c r="BV41" s="21"/>
      <c r="BY41" s="195" t="n">
        <f aca="false">$A41</f>
        <v>30</v>
      </c>
      <c r="BZ41" s="69" t="n">
        <v>1</v>
      </c>
      <c r="CA41" s="21" t="n">
        <f aca="false">(BZ41/$S41)*$U41</f>
        <v>39.4</v>
      </c>
      <c r="CB41" s="21"/>
      <c r="CC41" s="69" t="n">
        <v>1</v>
      </c>
      <c r="CD41" s="21" t="n">
        <f aca="false">(CC41/$S41)*$U41</f>
        <v>39.4</v>
      </c>
      <c r="CE41" s="21"/>
      <c r="CF41" s="69" t="n">
        <v>1</v>
      </c>
      <c r="CG41" s="21" t="n">
        <f aca="false">(CF41/$S41)*$U41</f>
        <v>39.4</v>
      </c>
      <c r="CH41" s="21"/>
      <c r="CI41" s="69" t="n">
        <v>1</v>
      </c>
      <c r="CJ41" s="21" t="n">
        <f aca="false">(CI41/$S41)*$U41</f>
        <v>39.4</v>
      </c>
      <c r="CK41" s="21"/>
      <c r="CN41" s="195" t="n">
        <f aca="false">$A41</f>
        <v>30</v>
      </c>
      <c r="CO41" s="69" t="n">
        <v>1</v>
      </c>
      <c r="CP41" s="21" t="n">
        <f aca="false">(CO41/$S41)*$U41</f>
        <v>39.4</v>
      </c>
      <c r="CQ41" s="21"/>
      <c r="CR41" s="69" t="n">
        <v>1</v>
      </c>
      <c r="CS41" s="21" t="n">
        <f aca="false">(CR41/$S41)*$U41</f>
        <v>39.4</v>
      </c>
      <c r="CT41" s="21"/>
      <c r="CU41" s="69" t="n">
        <v>1</v>
      </c>
      <c r="CV41" s="21" t="n">
        <f aca="false">(CU41/$S41)*$U41</f>
        <v>39.4</v>
      </c>
      <c r="CW41" s="21"/>
      <c r="CX41" s="69" t="n">
        <v>1</v>
      </c>
      <c r="CY41" s="21" t="n">
        <f aca="false">(CX41/$S41)*$U41</f>
        <v>39.4</v>
      </c>
      <c r="CZ41" s="21"/>
      <c r="DC41" s="195" t="n">
        <f aca="false">$A41</f>
        <v>30</v>
      </c>
      <c r="DD41" s="69" t="n">
        <v>1</v>
      </c>
      <c r="DE41" s="21" t="n">
        <f aca="false">(DD41/$S41)*$U41</f>
        <v>39.4</v>
      </c>
      <c r="DF41" s="21"/>
      <c r="DG41" s="69" t="n">
        <v>1</v>
      </c>
      <c r="DH41" s="21" t="n">
        <f aca="false">(DG41/$S41)*$U41</f>
        <v>39.4</v>
      </c>
      <c r="DI41" s="21"/>
      <c r="DJ41" s="69" t="n">
        <v>1</v>
      </c>
      <c r="DK41" s="21" t="n">
        <f aca="false">(DJ41/$S41)*$U41</f>
        <v>39.4</v>
      </c>
      <c r="DL41" s="21"/>
      <c r="DM41" s="69" t="n">
        <v>1</v>
      </c>
      <c r="DN41" s="21" t="n">
        <f aca="false">(DM41/$S41)*$U41</f>
        <v>39.4</v>
      </c>
      <c r="DO41" s="21"/>
      <c r="DR41" s="195" t="n">
        <f aca="false">$A41</f>
        <v>30</v>
      </c>
      <c r="DS41" s="69" t="n">
        <v>1</v>
      </c>
      <c r="DT41" s="21" t="n">
        <f aca="false">(DS41/$S41)*$U41</f>
        <v>39.4</v>
      </c>
      <c r="DU41" s="21"/>
      <c r="DV41" s="69" t="n">
        <v>1</v>
      </c>
      <c r="DW41" s="21" t="n">
        <f aca="false">(DV41/$S41)*$U41</f>
        <v>39.4</v>
      </c>
      <c r="DX41" s="21"/>
      <c r="DY41" s="69" t="n">
        <v>1</v>
      </c>
      <c r="DZ41" s="21" t="n">
        <f aca="false">(DY41/$S41)*$U41</f>
        <v>39.4</v>
      </c>
      <c r="EA41" s="21"/>
      <c r="EB41" s="69" t="n">
        <v>1</v>
      </c>
      <c r="EC41" s="21" t="n">
        <f aca="false">(EB41/$S41)*$U41</f>
        <v>39.4</v>
      </c>
      <c r="ED41" s="21"/>
      <c r="EG41" s="195" t="n">
        <f aca="false">$A41</f>
        <v>30</v>
      </c>
      <c r="EH41" s="69" t="n">
        <v>1</v>
      </c>
      <c r="EI41" s="21" t="n">
        <f aca="false">(EH41/$S41)*$U41</f>
        <v>39.4</v>
      </c>
      <c r="EJ41" s="21"/>
      <c r="EK41" s="195" t="n">
        <f aca="false">$A41</f>
        <v>30</v>
      </c>
      <c r="EL41" s="69" t="n">
        <v>1</v>
      </c>
      <c r="EM41" s="21" t="n">
        <f aca="false">(EL41/$S41)*$U41</f>
        <v>39.4</v>
      </c>
      <c r="EN41" s="21"/>
      <c r="EO41" s="199"/>
      <c r="EP41" s="199"/>
      <c r="EQ41" s="199"/>
    </row>
    <row r="42" customFormat="false" ht="33.75" hidden="false" customHeight="true" outlineLevel="0" collapsed="false">
      <c r="A42" s="195" t="n">
        <v>31</v>
      </c>
      <c r="B42" s="196" t="s">
        <v>290</v>
      </c>
      <c r="C42" s="196"/>
      <c r="D42" s="196"/>
      <c r="E42" s="196"/>
      <c r="F42" s="196"/>
      <c r="G42" s="196"/>
      <c r="H42" s="196"/>
      <c r="I42" s="196"/>
      <c r="J42" s="196"/>
      <c r="K42" s="196"/>
      <c r="L42" s="42" t="s">
        <v>291</v>
      </c>
      <c r="M42" s="42"/>
      <c r="N42" s="42"/>
      <c r="O42" s="197" t="s">
        <v>247</v>
      </c>
      <c r="P42" s="197"/>
      <c r="Q42" s="69" t="n">
        <f aca="false">AG42+AJ42+AM42+AP42+AV42+AY42+BB42+BE42+BK42+BN42+BQ42+BT42+BZ42+CC42+CF42+CI42+CO42+CR42+CU42+CX42+DD42+DG42+DJ42+DM42+DS42+DV42+DY42+EB42+EH42+EL42</f>
        <v>53</v>
      </c>
      <c r="R42" s="69"/>
      <c r="S42" s="69" t="n">
        <v>1</v>
      </c>
      <c r="T42" s="69"/>
      <c r="U42" s="198" t="n">
        <v>6.29</v>
      </c>
      <c r="V42" s="198"/>
      <c r="W42" s="198"/>
      <c r="X42" s="13"/>
      <c r="Y42" s="13"/>
      <c r="Z42" s="13"/>
      <c r="AA42" s="13"/>
      <c r="AB42" s="13"/>
      <c r="AC42" s="13"/>
      <c r="AF42" s="195" t="n">
        <f aca="false">$A42</f>
        <v>31</v>
      </c>
      <c r="AG42" s="69" t="n">
        <v>15</v>
      </c>
      <c r="AH42" s="21" t="n">
        <f aca="false">(AG42/$S42)*$U42</f>
        <v>94.35</v>
      </c>
      <c r="AI42" s="21"/>
      <c r="AJ42" s="69" t="n">
        <v>1</v>
      </c>
      <c r="AK42" s="21" t="n">
        <f aca="false">(AJ42/$S42)*$U42</f>
        <v>6.29</v>
      </c>
      <c r="AL42" s="21"/>
      <c r="AM42" s="69" t="n">
        <v>2</v>
      </c>
      <c r="AN42" s="21" t="n">
        <f aca="false">(AM42/$S42)*$U42</f>
        <v>12.58</v>
      </c>
      <c r="AO42" s="21"/>
      <c r="AP42" s="69" t="n">
        <v>2</v>
      </c>
      <c r="AQ42" s="21" t="n">
        <f aca="false">(AP42/$S42)*$U42</f>
        <v>12.58</v>
      </c>
      <c r="AR42" s="21"/>
      <c r="AU42" s="195" t="n">
        <f aca="false">$A42</f>
        <v>31</v>
      </c>
      <c r="AV42" s="69" t="n">
        <v>4</v>
      </c>
      <c r="AW42" s="21" t="n">
        <f aca="false">(AV42/$S42)*$U42</f>
        <v>25.16</v>
      </c>
      <c r="AX42" s="21"/>
      <c r="AY42" s="69" t="n">
        <v>2</v>
      </c>
      <c r="AZ42" s="21" t="n">
        <f aca="false">(AY42/$S42)*$U42</f>
        <v>12.58</v>
      </c>
      <c r="BA42" s="21"/>
      <c r="BB42" s="69" t="n">
        <v>2</v>
      </c>
      <c r="BC42" s="21" t="n">
        <f aca="false">(BB42/$S42)*$U42</f>
        <v>12.58</v>
      </c>
      <c r="BD42" s="21"/>
      <c r="BE42" s="69" t="n">
        <v>1</v>
      </c>
      <c r="BF42" s="21" t="n">
        <f aca="false">(BE42/$S42)*$U42</f>
        <v>6.29</v>
      </c>
      <c r="BG42" s="21"/>
      <c r="BJ42" s="195" t="n">
        <f aca="false">$A42</f>
        <v>31</v>
      </c>
      <c r="BK42" s="69" t="n">
        <v>1</v>
      </c>
      <c r="BL42" s="21" t="n">
        <f aca="false">(BK42/$S42)*$U42</f>
        <v>6.29</v>
      </c>
      <c r="BM42" s="21"/>
      <c r="BN42" s="69" t="n">
        <v>1</v>
      </c>
      <c r="BO42" s="21" t="n">
        <f aca="false">(BN42/$S42)*$U42</f>
        <v>6.29</v>
      </c>
      <c r="BP42" s="21"/>
      <c r="BQ42" s="69" t="n">
        <v>1</v>
      </c>
      <c r="BR42" s="21" t="n">
        <f aca="false">(BQ42/$S42)*$U42</f>
        <v>6.29</v>
      </c>
      <c r="BS42" s="21"/>
      <c r="BT42" s="69" t="n">
        <v>1</v>
      </c>
      <c r="BU42" s="21" t="n">
        <f aca="false">(BT42/$S42)*$U42</f>
        <v>6.29</v>
      </c>
      <c r="BV42" s="21"/>
      <c r="BY42" s="195" t="n">
        <f aca="false">$A42</f>
        <v>31</v>
      </c>
      <c r="BZ42" s="69" t="n">
        <v>1</v>
      </c>
      <c r="CA42" s="21" t="n">
        <f aca="false">(BZ42/$S42)*$U42</f>
        <v>6.29</v>
      </c>
      <c r="CB42" s="21"/>
      <c r="CC42" s="69" t="n">
        <v>1</v>
      </c>
      <c r="CD42" s="21" t="n">
        <f aca="false">(CC42/$S42)*$U42</f>
        <v>6.29</v>
      </c>
      <c r="CE42" s="21"/>
      <c r="CF42" s="69" t="n">
        <v>1</v>
      </c>
      <c r="CG42" s="21" t="n">
        <f aca="false">(CF42/$S42)*$U42</f>
        <v>6.29</v>
      </c>
      <c r="CH42" s="21"/>
      <c r="CI42" s="69" t="n">
        <v>1</v>
      </c>
      <c r="CJ42" s="21" t="n">
        <f aca="false">(CI42/$S42)*$U42</f>
        <v>6.29</v>
      </c>
      <c r="CK42" s="21"/>
      <c r="CN42" s="195" t="n">
        <f aca="false">$A42</f>
        <v>31</v>
      </c>
      <c r="CO42" s="69" t="n">
        <v>2</v>
      </c>
      <c r="CP42" s="21" t="n">
        <f aca="false">(CO42/$S42)*$U42</f>
        <v>12.58</v>
      </c>
      <c r="CQ42" s="21"/>
      <c r="CR42" s="69" t="n">
        <v>1</v>
      </c>
      <c r="CS42" s="21" t="n">
        <f aca="false">(CR42/$S42)*$U42</f>
        <v>6.29</v>
      </c>
      <c r="CT42" s="21"/>
      <c r="CU42" s="69" t="n">
        <v>1</v>
      </c>
      <c r="CV42" s="21" t="n">
        <f aca="false">(CU42/$S42)*$U42</f>
        <v>6.29</v>
      </c>
      <c r="CW42" s="21"/>
      <c r="CX42" s="69" t="n">
        <v>1</v>
      </c>
      <c r="CY42" s="21" t="n">
        <f aca="false">(CX42/$S42)*$U42</f>
        <v>6.29</v>
      </c>
      <c r="CZ42" s="21"/>
      <c r="DC42" s="195" t="n">
        <f aca="false">$A42</f>
        <v>31</v>
      </c>
      <c r="DD42" s="69" t="n">
        <v>1</v>
      </c>
      <c r="DE42" s="21" t="n">
        <f aca="false">(DD42/$S42)*$U42</f>
        <v>6.29</v>
      </c>
      <c r="DF42" s="21"/>
      <c r="DG42" s="69" t="n">
        <v>1</v>
      </c>
      <c r="DH42" s="21" t="n">
        <f aca="false">(DG42/$S42)*$U42</f>
        <v>6.29</v>
      </c>
      <c r="DI42" s="21"/>
      <c r="DJ42" s="69" t="n">
        <v>1</v>
      </c>
      <c r="DK42" s="21" t="n">
        <f aca="false">(DJ42/$S42)*$U42</f>
        <v>6.29</v>
      </c>
      <c r="DL42" s="21"/>
      <c r="DM42" s="69" t="n">
        <v>1</v>
      </c>
      <c r="DN42" s="21" t="n">
        <f aca="false">(DM42/$S42)*$U42</f>
        <v>6.29</v>
      </c>
      <c r="DO42" s="21"/>
      <c r="DR42" s="195" t="n">
        <f aca="false">$A42</f>
        <v>31</v>
      </c>
      <c r="DS42" s="69" t="n">
        <v>1</v>
      </c>
      <c r="DT42" s="21" t="n">
        <f aca="false">(DS42/$S42)*$U42</f>
        <v>6.29</v>
      </c>
      <c r="DU42" s="21"/>
      <c r="DV42" s="69" t="n">
        <v>2</v>
      </c>
      <c r="DW42" s="21" t="n">
        <f aca="false">(DV42/$S42)*$U42</f>
        <v>12.58</v>
      </c>
      <c r="DX42" s="21"/>
      <c r="DY42" s="69" t="n">
        <v>1</v>
      </c>
      <c r="DZ42" s="21" t="n">
        <f aca="false">(DY42/$S42)*$U42</f>
        <v>6.29</v>
      </c>
      <c r="EA42" s="21"/>
      <c r="EB42" s="69" t="n">
        <v>1</v>
      </c>
      <c r="EC42" s="21" t="n">
        <f aca="false">(EB42/$S42)*$U42</f>
        <v>6.29</v>
      </c>
      <c r="ED42" s="21"/>
      <c r="EG42" s="195" t="n">
        <f aca="false">$A42</f>
        <v>31</v>
      </c>
      <c r="EH42" s="69" t="n">
        <v>1</v>
      </c>
      <c r="EI42" s="21" t="n">
        <f aca="false">(EH42/$S42)*$U42</f>
        <v>6.29</v>
      </c>
      <c r="EJ42" s="21"/>
      <c r="EK42" s="195" t="n">
        <f aca="false">$A42</f>
        <v>31</v>
      </c>
      <c r="EL42" s="69" t="n">
        <v>1</v>
      </c>
      <c r="EM42" s="21" t="n">
        <f aca="false">(EL42/$S42)*$U42</f>
        <v>6.29</v>
      </c>
      <c r="EN42" s="21"/>
      <c r="EO42" s="199"/>
      <c r="EP42" s="199"/>
      <c r="EQ42" s="199"/>
    </row>
    <row r="43" customFormat="false" ht="33.75" hidden="false" customHeight="true" outlineLevel="0" collapsed="false">
      <c r="A43" s="195" t="n">
        <v>32</v>
      </c>
      <c r="B43" s="196" t="s">
        <v>292</v>
      </c>
      <c r="C43" s="196"/>
      <c r="D43" s="196"/>
      <c r="E43" s="196"/>
      <c r="F43" s="196"/>
      <c r="G43" s="196"/>
      <c r="H43" s="196"/>
      <c r="I43" s="196"/>
      <c r="J43" s="196"/>
      <c r="K43" s="196"/>
      <c r="L43" s="42" t="s">
        <v>293</v>
      </c>
      <c r="M43" s="42"/>
      <c r="N43" s="42"/>
      <c r="O43" s="197" t="s">
        <v>247</v>
      </c>
      <c r="P43" s="197"/>
      <c r="Q43" s="69" t="n">
        <f aca="false">AG43+AJ43+AM43+AP43+AV43+AY43+BB43+BE43+BK43+BN43+BQ43+BT43+BZ43+CC43+CF43+CI43+CO43+CR43+CU43+CX43+DD43+DG43+DJ43+DM43+DS43+DV43+DY43+EB43+EH43+EL43</f>
        <v>439</v>
      </c>
      <c r="R43" s="69"/>
      <c r="S43" s="69" t="n">
        <v>1</v>
      </c>
      <c r="T43" s="69"/>
      <c r="U43" s="198" t="n">
        <v>3.96</v>
      </c>
      <c r="V43" s="198"/>
      <c r="W43" s="198"/>
      <c r="X43" s="13"/>
      <c r="Y43" s="13"/>
      <c r="Z43" s="13"/>
      <c r="AA43" s="13"/>
      <c r="AB43" s="13"/>
      <c r="AC43" s="13"/>
      <c r="AF43" s="195" t="n">
        <f aca="false">$A43</f>
        <v>32</v>
      </c>
      <c r="AG43" s="69" t="n">
        <v>230</v>
      </c>
      <c r="AH43" s="21" t="n">
        <f aca="false">(AG43/$S43)*$U43</f>
        <v>910.8</v>
      </c>
      <c r="AI43" s="21"/>
      <c r="AJ43" s="69" t="n">
        <v>40</v>
      </c>
      <c r="AK43" s="21" t="n">
        <f aca="false">(AJ43/$S43)*$U43</f>
        <v>158.4</v>
      </c>
      <c r="AL43" s="21"/>
      <c r="AM43" s="69" t="n">
        <v>40</v>
      </c>
      <c r="AN43" s="21" t="n">
        <f aca="false">(AM43/$S43)*$U43</f>
        <v>158.4</v>
      </c>
      <c r="AO43" s="21"/>
      <c r="AP43" s="69" t="n">
        <v>50</v>
      </c>
      <c r="AQ43" s="21" t="n">
        <f aca="false">(AP43/$S43)*$U43</f>
        <v>198</v>
      </c>
      <c r="AR43" s="21"/>
      <c r="AU43" s="195" t="n">
        <f aca="false">$A43</f>
        <v>32</v>
      </c>
      <c r="AV43" s="69" t="n">
        <v>50</v>
      </c>
      <c r="AW43" s="21" t="n">
        <f aca="false">(AV43/$S43)*$U43</f>
        <v>198</v>
      </c>
      <c r="AX43" s="21"/>
      <c r="AY43" s="69" t="n">
        <v>2</v>
      </c>
      <c r="AZ43" s="21" t="n">
        <f aca="false">(AY43/$S43)*$U43</f>
        <v>7.92</v>
      </c>
      <c r="BA43" s="21"/>
      <c r="BB43" s="69" t="n">
        <v>2</v>
      </c>
      <c r="BC43" s="21" t="n">
        <f aca="false">(BB43/$S43)*$U43</f>
        <v>7.92</v>
      </c>
      <c r="BD43" s="21"/>
      <c r="BE43" s="69" t="n">
        <v>1</v>
      </c>
      <c r="BF43" s="21" t="n">
        <f aca="false">(BE43/$S43)*$U43</f>
        <v>3.96</v>
      </c>
      <c r="BG43" s="21"/>
      <c r="BJ43" s="195" t="n">
        <f aca="false">$A43</f>
        <v>32</v>
      </c>
      <c r="BK43" s="69" t="n">
        <v>1</v>
      </c>
      <c r="BL43" s="21" t="n">
        <f aca="false">(BK43/$S43)*$U43</f>
        <v>3.96</v>
      </c>
      <c r="BM43" s="21"/>
      <c r="BN43" s="69" t="n">
        <v>1</v>
      </c>
      <c r="BO43" s="21" t="n">
        <f aca="false">(BN43/$S43)*$U43</f>
        <v>3.96</v>
      </c>
      <c r="BP43" s="21"/>
      <c r="BQ43" s="69" t="n">
        <v>1</v>
      </c>
      <c r="BR43" s="21" t="n">
        <f aca="false">(BQ43/$S43)*$U43</f>
        <v>3.96</v>
      </c>
      <c r="BS43" s="21"/>
      <c r="BT43" s="69" t="n">
        <v>1</v>
      </c>
      <c r="BU43" s="21" t="n">
        <f aca="false">(BT43/$S43)*$U43</f>
        <v>3.96</v>
      </c>
      <c r="BV43" s="21"/>
      <c r="BY43" s="195" t="n">
        <f aca="false">$A43</f>
        <v>32</v>
      </c>
      <c r="BZ43" s="69" t="n">
        <v>1</v>
      </c>
      <c r="CA43" s="21" t="n">
        <f aca="false">(BZ43/$S43)*$U43</f>
        <v>3.96</v>
      </c>
      <c r="CB43" s="21"/>
      <c r="CC43" s="69" t="n">
        <v>1</v>
      </c>
      <c r="CD43" s="21" t="n">
        <f aca="false">(CC43/$S43)*$U43</f>
        <v>3.96</v>
      </c>
      <c r="CE43" s="21"/>
      <c r="CF43" s="69" t="n">
        <v>1</v>
      </c>
      <c r="CG43" s="21" t="n">
        <f aca="false">(CF43/$S43)*$U43</f>
        <v>3.96</v>
      </c>
      <c r="CH43" s="21"/>
      <c r="CI43" s="69" t="n">
        <v>1</v>
      </c>
      <c r="CJ43" s="21" t="n">
        <f aca="false">(CI43/$S43)*$U43</f>
        <v>3.96</v>
      </c>
      <c r="CK43" s="21"/>
      <c r="CN43" s="195" t="n">
        <f aca="false">$A43</f>
        <v>32</v>
      </c>
      <c r="CO43" s="69" t="n">
        <v>2</v>
      </c>
      <c r="CP43" s="21" t="n">
        <f aca="false">(CO43/$S43)*$U43</f>
        <v>7.92</v>
      </c>
      <c r="CQ43" s="21"/>
      <c r="CR43" s="69" t="n">
        <v>1</v>
      </c>
      <c r="CS43" s="21" t="n">
        <f aca="false">(CR43/$S43)*$U43</f>
        <v>3.96</v>
      </c>
      <c r="CT43" s="21"/>
      <c r="CU43" s="69" t="n">
        <v>1</v>
      </c>
      <c r="CV43" s="21" t="n">
        <f aca="false">(CU43/$S43)*$U43</f>
        <v>3.96</v>
      </c>
      <c r="CW43" s="21"/>
      <c r="CX43" s="69" t="n">
        <v>1</v>
      </c>
      <c r="CY43" s="21" t="n">
        <f aca="false">(CX43/$S43)*$U43</f>
        <v>3.96</v>
      </c>
      <c r="CZ43" s="21"/>
      <c r="DC43" s="195" t="n">
        <f aca="false">$A43</f>
        <v>32</v>
      </c>
      <c r="DD43" s="69" t="n">
        <v>1</v>
      </c>
      <c r="DE43" s="21" t="n">
        <f aca="false">(DD43/$S43)*$U43</f>
        <v>3.96</v>
      </c>
      <c r="DF43" s="21"/>
      <c r="DG43" s="69" t="n">
        <v>1</v>
      </c>
      <c r="DH43" s="21" t="n">
        <f aca="false">(DG43/$S43)*$U43</f>
        <v>3.96</v>
      </c>
      <c r="DI43" s="21"/>
      <c r="DJ43" s="69" t="n">
        <v>1</v>
      </c>
      <c r="DK43" s="21" t="n">
        <f aca="false">(DJ43/$S43)*$U43</f>
        <v>3.96</v>
      </c>
      <c r="DL43" s="21"/>
      <c r="DM43" s="69" t="n">
        <v>1</v>
      </c>
      <c r="DN43" s="21" t="n">
        <f aca="false">(DM43/$S43)*$U43</f>
        <v>3.96</v>
      </c>
      <c r="DO43" s="21"/>
      <c r="DR43" s="195" t="n">
        <f aca="false">$A43</f>
        <v>32</v>
      </c>
      <c r="DS43" s="69" t="n">
        <v>1</v>
      </c>
      <c r="DT43" s="21" t="n">
        <f aca="false">(DS43/$S43)*$U43</f>
        <v>3.96</v>
      </c>
      <c r="DU43" s="21"/>
      <c r="DV43" s="69" t="n">
        <v>2</v>
      </c>
      <c r="DW43" s="21" t="n">
        <f aca="false">(DV43/$S43)*$U43</f>
        <v>7.92</v>
      </c>
      <c r="DX43" s="21"/>
      <c r="DY43" s="69" t="n">
        <v>1</v>
      </c>
      <c r="DZ43" s="21" t="n">
        <f aca="false">(DY43/$S43)*$U43</f>
        <v>3.96</v>
      </c>
      <c r="EA43" s="21"/>
      <c r="EB43" s="69" t="n">
        <v>1</v>
      </c>
      <c r="EC43" s="21" t="n">
        <f aca="false">(EB43/$S43)*$U43</f>
        <v>3.96</v>
      </c>
      <c r="ED43" s="21"/>
      <c r="EG43" s="195" t="n">
        <f aca="false">$A43</f>
        <v>32</v>
      </c>
      <c r="EH43" s="69" t="n">
        <v>1</v>
      </c>
      <c r="EI43" s="21" t="n">
        <f aca="false">(EH43/$S43)*$U43</f>
        <v>3.96</v>
      </c>
      <c r="EJ43" s="21"/>
      <c r="EK43" s="195" t="n">
        <f aca="false">$A43</f>
        <v>32</v>
      </c>
      <c r="EL43" s="69" t="n">
        <v>1</v>
      </c>
      <c r="EM43" s="21" t="n">
        <f aca="false">(EL43/$S43)*$U43</f>
        <v>3.96</v>
      </c>
      <c r="EN43" s="21"/>
      <c r="EO43" s="199"/>
      <c r="EP43" s="199"/>
      <c r="EQ43" s="199"/>
    </row>
    <row r="44" customFormat="false" ht="33.75" hidden="false" customHeight="true" outlineLevel="0" collapsed="false">
      <c r="A44" s="195" t="n">
        <v>33</v>
      </c>
      <c r="B44" s="196" t="s">
        <v>294</v>
      </c>
      <c r="C44" s="196"/>
      <c r="D44" s="196"/>
      <c r="E44" s="196"/>
      <c r="F44" s="196"/>
      <c r="G44" s="196"/>
      <c r="H44" s="196"/>
      <c r="I44" s="196"/>
      <c r="J44" s="196"/>
      <c r="K44" s="196"/>
      <c r="L44" s="42" t="s">
        <v>295</v>
      </c>
      <c r="M44" s="42"/>
      <c r="N44" s="42"/>
      <c r="O44" s="197" t="s">
        <v>233</v>
      </c>
      <c r="P44" s="197"/>
      <c r="Q44" s="69" t="n">
        <f aca="false">AG44+AJ44+AM44+AP44+AV44+AY44+BB44+BE44+BK44+BN44+BQ44+BT44+BZ44+CC44+CF44+CI44+CO44+CR44+CU44+CX44+DD44+DG44+DJ44+DM44+DS44+DV44+DY44+EB44+EH44+EL44</f>
        <v>138</v>
      </c>
      <c r="R44" s="69"/>
      <c r="S44" s="69" t="n">
        <v>2</v>
      </c>
      <c r="T44" s="69"/>
      <c r="U44" s="198" t="n">
        <v>110.86</v>
      </c>
      <c r="V44" s="198"/>
      <c r="W44" s="198"/>
      <c r="X44" s="13"/>
      <c r="Y44" s="13"/>
      <c r="Z44" s="13"/>
      <c r="AA44" s="13"/>
      <c r="AB44" s="13"/>
      <c r="AC44" s="13"/>
      <c r="AF44" s="195" t="n">
        <f aca="false">$A44</f>
        <v>33</v>
      </c>
      <c r="AG44" s="69" t="n">
        <v>6</v>
      </c>
      <c r="AH44" s="21" t="n">
        <f aca="false">(AG44/$S44)*$U44</f>
        <v>332.58</v>
      </c>
      <c r="AI44" s="21"/>
      <c r="AJ44" s="69" t="n">
        <v>1</v>
      </c>
      <c r="AK44" s="21" t="n">
        <f aca="false">(AJ44/$S44)*$U44</f>
        <v>55.43</v>
      </c>
      <c r="AL44" s="21"/>
      <c r="AM44" s="69" t="n">
        <v>1</v>
      </c>
      <c r="AN44" s="21" t="n">
        <f aca="false">(AM44/$S44)*$U44</f>
        <v>55.43</v>
      </c>
      <c r="AO44" s="21"/>
      <c r="AP44" s="69" t="n">
        <v>1</v>
      </c>
      <c r="AQ44" s="21" t="n">
        <f aca="false">(AP44/$S44)*$U44</f>
        <v>55.43</v>
      </c>
      <c r="AR44" s="21"/>
      <c r="AU44" s="195" t="n">
        <f aca="false">$A44</f>
        <v>33</v>
      </c>
      <c r="AV44" s="69" t="n">
        <v>1</v>
      </c>
      <c r="AW44" s="21" t="n">
        <f aca="false">(AV44/$S44)*$U44</f>
        <v>55.43</v>
      </c>
      <c r="AX44" s="21"/>
      <c r="AY44" s="69" t="n">
        <v>10</v>
      </c>
      <c r="AZ44" s="21" t="n">
        <f aca="false">(AY44/$S44)*$U44</f>
        <v>554.3</v>
      </c>
      <c r="BA44" s="21"/>
      <c r="BB44" s="69" t="n">
        <v>10</v>
      </c>
      <c r="BC44" s="21" t="n">
        <f aca="false">(BB44/$S44)*$U44</f>
        <v>554.3</v>
      </c>
      <c r="BD44" s="21"/>
      <c r="BE44" s="69" t="n">
        <v>4</v>
      </c>
      <c r="BF44" s="21" t="n">
        <f aca="false">(BE44/$S44)*$U44</f>
        <v>221.72</v>
      </c>
      <c r="BG44" s="21"/>
      <c r="BJ44" s="195" t="n">
        <f aca="false">$A44</f>
        <v>33</v>
      </c>
      <c r="BK44" s="69" t="n">
        <v>8</v>
      </c>
      <c r="BL44" s="21" t="n">
        <f aca="false">(BK44/$S44)*$U44</f>
        <v>443.44</v>
      </c>
      <c r="BM44" s="21"/>
      <c r="BN44" s="69" t="n">
        <v>4</v>
      </c>
      <c r="BO44" s="21" t="n">
        <f aca="false">(BN44/$S44)*$U44</f>
        <v>221.72</v>
      </c>
      <c r="BP44" s="21"/>
      <c r="BQ44" s="69" t="n">
        <v>4</v>
      </c>
      <c r="BR44" s="21" t="n">
        <f aca="false">(BQ44/$S44)*$U44</f>
        <v>221.72</v>
      </c>
      <c r="BS44" s="21"/>
      <c r="BT44" s="69" t="n">
        <v>4</v>
      </c>
      <c r="BU44" s="21" t="n">
        <f aca="false">(BT44/$S44)*$U44</f>
        <v>221.72</v>
      </c>
      <c r="BV44" s="21"/>
      <c r="BY44" s="195" t="n">
        <f aca="false">$A44</f>
        <v>33</v>
      </c>
      <c r="BZ44" s="69" t="n">
        <v>4</v>
      </c>
      <c r="CA44" s="21" t="n">
        <f aca="false">(BZ44/$S44)*$U44</f>
        <v>221.72</v>
      </c>
      <c r="CB44" s="21"/>
      <c r="CC44" s="69" t="n">
        <v>4</v>
      </c>
      <c r="CD44" s="21" t="n">
        <f aca="false">(CC44/$S44)*$U44</f>
        <v>221.72</v>
      </c>
      <c r="CE44" s="21"/>
      <c r="CF44" s="69" t="n">
        <v>4</v>
      </c>
      <c r="CG44" s="21" t="n">
        <f aca="false">(CF44/$S44)*$U44</f>
        <v>221.72</v>
      </c>
      <c r="CH44" s="21"/>
      <c r="CI44" s="69" t="n">
        <v>4</v>
      </c>
      <c r="CJ44" s="21" t="n">
        <f aca="false">(CI44/$S44)*$U44</f>
        <v>221.72</v>
      </c>
      <c r="CK44" s="21"/>
      <c r="CN44" s="195" t="n">
        <f aca="false">$A44</f>
        <v>33</v>
      </c>
      <c r="CO44" s="69" t="n">
        <v>10</v>
      </c>
      <c r="CP44" s="21" t="n">
        <f aca="false">(CO44/$S44)*$U44</f>
        <v>554.3</v>
      </c>
      <c r="CQ44" s="21"/>
      <c r="CR44" s="69" t="n">
        <v>4</v>
      </c>
      <c r="CS44" s="21" t="n">
        <f aca="false">(CR44/$S44)*$U44</f>
        <v>221.72</v>
      </c>
      <c r="CT44" s="21"/>
      <c r="CU44" s="69" t="n">
        <v>4</v>
      </c>
      <c r="CV44" s="21" t="n">
        <f aca="false">(CU44/$S44)*$U44</f>
        <v>221.72</v>
      </c>
      <c r="CW44" s="21"/>
      <c r="CX44" s="69" t="n">
        <v>4</v>
      </c>
      <c r="CY44" s="21" t="n">
        <f aca="false">(CX44/$S44)*$U44</f>
        <v>221.72</v>
      </c>
      <c r="CZ44" s="21"/>
      <c r="DC44" s="195" t="n">
        <f aca="false">$A44</f>
        <v>33</v>
      </c>
      <c r="DD44" s="69" t="n">
        <v>4</v>
      </c>
      <c r="DE44" s="21" t="n">
        <f aca="false">(DD44/$S44)*$U44</f>
        <v>221.72</v>
      </c>
      <c r="DF44" s="21"/>
      <c r="DG44" s="69" t="n">
        <v>4</v>
      </c>
      <c r="DH44" s="21" t="n">
        <f aca="false">(DG44/$S44)*$U44</f>
        <v>221.72</v>
      </c>
      <c r="DI44" s="21"/>
      <c r="DJ44" s="69" t="n">
        <v>4</v>
      </c>
      <c r="DK44" s="21" t="n">
        <f aca="false">(DJ44/$S44)*$U44</f>
        <v>221.72</v>
      </c>
      <c r="DL44" s="21"/>
      <c r="DM44" s="69" t="n">
        <v>4</v>
      </c>
      <c r="DN44" s="21" t="n">
        <f aca="false">(DM44/$S44)*$U44</f>
        <v>221.72</v>
      </c>
      <c r="DO44" s="21"/>
      <c r="DR44" s="195" t="n">
        <f aca="false">$A44</f>
        <v>33</v>
      </c>
      <c r="DS44" s="69" t="n">
        <v>4</v>
      </c>
      <c r="DT44" s="21" t="n">
        <f aca="false">(DS44/$S44)*$U44</f>
        <v>221.72</v>
      </c>
      <c r="DU44" s="21"/>
      <c r="DV44" s="69" t="n">
        <v>10</v>
      </c>
      <c r="DW44" s="21" t="n">
        <f aca="false">(DV44/$S44)*$U44</f>
        <v>554.3</v>
      </c>
      <c r="DX44" s="21"/>
      <c r="DY44" s="69" t="n">
        <v>4</v>
      </c>
      <c r="DZ44" s="21" t="n">
        <f aca="false">(DY44/$S44)*$U44</f>
        <v>221.72</v>
      </c>
      <c r="EA44" s="21"/>
      <c r="EB44" s="69" t="n">
        <v>4</v>
      </c>
      <c r="EC44" s="21" t="n">
        <f aca="false">(EB44/$S44)*$U44</f>
        <v>221.72</v>
      </c>
      <c r="ED44" s="21"/>
      <c r="EG44" s="195" t="n">
        <f aca="false">$A44</f>
        <v>33</v>
      </c>
      <c r="EH44" s="69" t="n">
        <v>4</v>
      </c>
      <c r="EI44" s="21" t="n">
        <f aca="false">(EH44/$S44)*$U44</f>
        <v>221.72</v>
      </c>
      <c r="EJ44" s="21"/>
      <c r="EK44" s="195" t="n">
        <f aca="false">$A44</f>
        <v>33</v>
      </c>
      <c r="EL44" s="69" t="n">
        <v>4</v>
      </c>
      <c r="EM44" s="21" t="n">
        <f aca="false">(EL44/$S44)*$U44</f>
        <v>221.72</v>
      </c>
      <c r="EN44" s="21"/>
      <c r="EO44" s="199"/>
      <c r="EP44" s="199"/>
      <c r="EQ44" s="199"/>
    </row>
    <row r="45" customFormat="false" ht="33.75" hidden="false" customHeight="true" outlineLevel="0" collapsed="false">
      <c r="A45" s="195" t="n">
        <v>34</v>
      </c>
      <c r="B45" s="196" t="s">
        <v>296</v>
      </c>
      <c r="C45" s="196"/>
      <c r="D45" s="196"/>
      <c r="E45" s="196"/>
      <c r="F45" s="196"/>
      <c r="G45" s="196"/>
      <c r="H45" s="196"/>
      <c r="I45" s="196"/>
      <c r="J45" s="196"/>
      <c r="K45" s="196"/>
      <c r="L45" s="42" t="s">
        <v>297</v>
      </c>
      <c r="M45" s="42"/>
      <c r="N45" s="42"/>
      <c r="O45" s="197" t="s">
        <v>247</v>
      </c>
      <c r="P45" s="197"/>
      <c r="Q45" s="69" t="n">
        <f aca="false">AG45+AJ45+AM45+AP45+AV45+AY45+BB45+BE45+BK45+BN45+BQ45+BT45+BZ45+CC45+CF45+CI45+CO45+CR45+CU45+CX45+DD45+DG45+DJ45+DM45+DS45+DV45+DY45+EB45+EH45+EL45</f>
        <v>201</v>
      </c>
      <c r="R45" s="69"/>
      <c r="S45" s="69" t="n">
        <v>1</v>
      </c>
      <c r="T45" s="69"/>
      <c r="U45" s="198" t="n">
        <v>3</v>
      </c>
      <c r="V45" s="198"/>
      <c r="W45" s="198"/>
      <c r="X45" s="13"/>
      <c r="Y45" s="13"/>
      <c r="Z45" s="13"/>
      <c r="AA45" s="13"/>
      <c r="AB45" s="13"/>
      <c r="AC45" s="13"/>
      <c r="AF45" s="195" t="n">
        <f aca="false">$A45</f>
        <v>34</v>
      </c>
      <c r="AG45" s="69" t="n">
        <v>40</v>
      </c>
      <c r="AH45" s="21" t="n">
        <f aca="false">(AG45/$S45)*$U45</f>
        <v>120</v>
      </c>
      <c r="AI45" s="21"/>
      <c r="AJ45" s="69" t="n">
        <v>40</v>
      </c>
      <c r="AK45" s="21" t="n">
        <f aca="false">(AJ45/$S45)*$U45</f>
        <v>120</v>
      </c>
      <c r="AL45" s="21"/>
      <c r="AM45" s="69" t="n">
        <v>40</v>
      </c>
      <c r="AN45" s="21" t="n">
        <f aca="false">(AM45/$S45)*$U45</f>
        <v>120</v>
      </c>
      <c r="AO45" s="21"/>
      <c r="AP45" s="69" t="n">
        <v>40</v>
      </c>
      <c r="AQ45" s="21" t="n">
        <f aca="false">(AP45/$S45)*$U45</f>
        <v>120</v>
      </c>
      <c r="AR45" s="21"/>
      <c r="AU45" s="195" t="n">
        <f aca="false">$A45</f>
        <v>34</v>
      </c>
      <c r="AV45" s="69" t="n">
        <v>40</v>
      </c>
      <c r="AW45" s="21" t="n">
        <f aca="false">(AV45/$S45)*$U45</f>
        <v>120</v>
      </c>
      <c r="AX45" s="21"/>
      <c r="AY45" s="69" t="n">
        <v>0</v>
      </c>
      <c r="AZ45" s="21" t="n">
        <f aca="false">(AY45/$S45)*$U45</f>
        <v>0</v>
      </c>
      <c r="BA45" s="21"/>
      <c r="BB45" s="69" t="n">
        <v>0</v>
      </c>
      <c r="BC45" s="21" t="n">
        <f aca="false">(BB45/$S45)*$U45</f>
        <v>0</v>
      </c>
      <c r="BD45" s="21"/>
      <c r="BE45" s="69" t="n">
        <v>0</v>
      </c>
      <c r="BF45" s="21" t="n">
        <f aca="false">(BE45/$S45)*$U45</f>
        <v>0</v>
      </c>
      <c r="BG45" s="21"/>
      <c r="BJ45" s="195" t="n">
        <f aca="false">$A45</f>
        <v>34</v>
      </c>
      <c r="BK45" s="69" t="n">
        <v>0</v>
      </c>
      <c r="BL45" s="21" t="n">
        <f aca="false">(BK45/$S45)*$U45</f>
        <v>0</v>
      </c>
      <c r="BM45" s="21"/>
      <c r="BN45" s="69" t="n">
        <v>0</v>
      </c>
      <c r="BO45" s="21" t="n">
        <f aca="false">(BN45/$S45)*$U45</f>
        <v>0</v>
      </c>
      <c r="BP45" s="21"/>
      <c r="BQ45" s="69" t="n">
        <v>0</v>
      </c>
      <c r="BR45" s="21" t="n">
        <f aca="false">(BQ45/$S45)*$U45</f>
        <v>0</v>
      </c>
      <c r="BS45" s="21"/>
      <c r="BT45" s="69" t="n">
        <v>0</v>
      </c>
      <c r="BU45" s="21" t="n">
        <f aca="false">(BT45/$S45)*$U45</f>
        <v>0</v>
      </c>
      <c r="BV45" s="21"/>
      <c r="BY45" s="195" t="n">
        <f aca="false">$A45</f>
        <v>34</v>
      </c>
      <c r="BZ45" s="69" t="n">
        <v>0</v>
      </c>
      <c r="CA45" s="21" t="n">
        <f aca="false">(BZ45/$S45)*$U45</f>
        <v>0</v>
      </c>
      <c r="CB45" s="21"/>
      <c r="CC45" s="69" t="n">
        <v>0</v>
      </c>
      <c r="CD45" s="21" t="n">
        <f aca="false">(CC45/$S45)*$U45</f>
        <v>0</v>
      </c>
      <c r="CE45" s="21"/>
      <c r="CF45" s="69" t="n">
        <v>0</v>
      </c>
      <c r="CG45" s="21" t="n">
        <f aca="false">(CF45/$S45)*$U45</f>
        <v>0</v>
      </c>
      <c r="CH45" s="21"/>
      <c r="CI45" s="69" t="n">
        <v>0</v>
      </c>
      <c r="CJ45" s="21" t="n">
        <f aca="false">(CI45/$S45)*$U45</f>
        <v>0</v>
      </c>
      <c r="CK45" s="21"/>
      <c r="CN45" s="195" t="n">
        <f aca="false">$A45</f>
        <v>34</v>
      </c>
      <c r="CO45" s="69" t="n">
        <v>0</v>
      </c>
      <c r="CP45" s="21" t="n">
        <f aca="false">(CO45/$S45)*$U45</f>
        <v>0</v>
      </c>
      <c r="CQ45" s="21"/>
      <c r="CR45" s="69" t="n">
        <v>0</v>
      </c>
      <c r="CS45" s="21" t="n">
        <f aca="false">(CR45/$S45)*$U45</f>
        <v>0</v>
      </c>
      <c r="CT45" s="21"/>
      <c r="CU45" s="69" t="n">
        <v>0</v>
      </c>
      <c r="CV45" s="21" t="n">
        <f aca="false">(CU45/$S45)*$U45</f>
        <v>0</v>
      </c>
      <c r="CW45" s="21"/>
      <c r="CX45" s="69" t="n">
        <v>0</v>
      </c>
      <c r="CY45" s="21" t="n">
        <f aca="false">(CX45/$S45)*$U45</f>
        <v>0</v>
      </c>
      <c r="CZ45" s="21"/>
      <c r="DC45" s="195" t="n">
        <f aca="false">$A45</f>
        <v>34</v>
      </c>
      <c r="DD45" s="69" t="n">
        <v>0</v>
      </c>
      <c r="DE45" s="21" t="n">
        <f aca="false">(DD45/$S45)*$U45</f>
        <v>0</v>
      </c>
      <c r="DF45" s="21"/>
      <c r="DG45" s="69" t="n">
        <v>0</v>
      </c>
      <c r="DH45" s="21" t="n">
        <f aca="false">(DG45/$S45)*$U45</f>
        <v>0</v>
      </c>
      <c r="DI45" s="21"/>
      <c r="DJ45" s="69" t="n">
        <v>0</v>
      </c>
      <c r="DK45" s="21" t="n">
        <f aca="false">(DJ45/$S45)*$U45</f>
        <v>0</v>
      </c>
      <c r="DL45" s="21"/>
      <c r="DM45" s="69" t="n">
        <v>0</v>
      </c>
      <c r="DN45" s="21" t="n">
        <f aca="false">(DM45/$S45)*$U45</f>
        <v>0</v>
      </c>
      <c r="DO45" s="21"/>
      <c r="DR45" s="195" t="n">
        <f aca="false">$A45</f>
        <v>34</v>
      </c>
      <c r="DS45" s="69" t="n">
        <v>0</v>
      </c>
      <c r="DT45" s="21" t="n">
        <f aca="false">(DS45/$S45)*$U45</f>
        <v>0</v>
      </c>
      <c r="DU45" s="21"/>
      <c r="DV45" s="69" t="n">
        <v>0</v>
      </c>
      <c r="DW45" s="21" t="n">
        <f aca="false">(DV45/$S45)*$U45</f>
        <v>0</v>
      </c>
      <c r="DX45" s="21"/>
      <c r="DY45" s="69" t="n">
        <v>0</v>
      </c>
      <c r="DZ45" s="21" t="n">
        <f aca="false">(DY45/$S45)*$U45</f>
        <v>0</v>
      </c>
      <c r="EA45" s="21"/>
      <c r="EB45" s="69" t="n">
        <v>0</v>
      </c>
      <c r="EC45" s="21" t="n">
        <f aca="false">(EB45/$S45)*$U45</f>
        <v>0</v>
      </c>
      <c r="ED45" s="21"/>
      <c r="EG45" s="195" t="n">
        <f aca="false">$A45</f>
        <v>34</v>
      </c>
      <c r="EH45" s="69" t="n">
        <v>0</v>
      </c>
      <c r="EI45" s="21" t="n">
        <f aca="false">(EH45/$S45)*$U45</f>
        <v>0</v>
      </c>
      <c r="EJ45" s="21"/>
      <c r="EK45" s="195" t="n">
        <f aca="false">$A45</f>
        <v>34</v>
      </c>
      <c r="EL45" s="69" t="n">
        <v>1</v>
      </c>
      <c r="EM45" s="21" t="n">
        <f aca="false">(EL45/$S45)*$U45</f>
        <v>3</v>
      </c>
      <c r="EN45" s="21"/>
      <c r="EO45" s="199"/>
      <c r="EP45" s="199"/>
      <c r="EQ45" s="199"/>
    </row>
    <row r="46" customFormat="false" ht="33.75" hidden="false" customHeight="true" outlineLevel="0" collapsed="false">
      <c r="A46" s="195" t="n">
        <v>35</v>
      </c>
      <c r="B46" s="196" t="s">
        <v>298</v>
      </c>
      <c r="C46" s="196"/>
      <c r="D46" s="196"/>
      <c r="E46" s="196"/>
      <c r="F46" s="196"/>
      <c r="G46" s="196"/>
      <c r="H46" s="196"/>
      <c r="I46" s="196"/>
      <c r="J46" s="196"/>
      <c r="K46" s="196"/>
      <c r="L46" s="42" t="s">
        <v>8</v>
      </c>
      <c r="M46" s="42"/>
      <c r="N46" s="42"/>
      <c r="O46" s="197" t="s">
        <v>247</v>
      </c>
      <c r="P46" s="197"/>
      <c r="Q46" s="69" t="n">
        <f aca="false">AG46+AJ46+AM46+AP46+AV46+AY46+BB46+BE46+BK46+BN46+BQ46+BT46+BZ46+CC46+CF46+CI46+CO46+CR46+CU46+CX46+DD46+DG46+DJ46+DM46+DS46+DV46+DY46+EB46+EH46+EL46</f>
        <v>17</v>
      </c>
      <c r="R46" s="69"/>
      <c r="S46" s="69" t="n">
        <v>3</v>
      </c>
      <c r="T46" s="69"/>
      <c r="U46" s="198" t="n">
        <v>38.99</v>
      </c>
      <c r="V46" s="198"/>
      <c r="W46" s="198"/>
      <c r="X46" s="13"/>
      <c r="Y46" s="13"/>
      <c r="Z46" s="13"/>
      <c r="AA46" s="13"/>
      <c r="AB46" s="13"/>
      <c r="AC46" s="13"/>
      <c r="AF46" s="195" t="n">
        <f aca="false">$A46</f>
        <v>35</v>
      </c>
      <c r="AG46" s="69" t="n">
        <v>7</v>
      </c>
      <c r="AH46" s="21" t="n">
        <f aca="false">(AG46/$S46)*$U46</f>
        <v>90.9766666666667</v>
      </c>
      <c r="AI46" s="21"/>
      <c r="AJ46" s="69" t="n">
        <v>1</v>
      </c>
      <c r="AK46" s="21" t="n">
        <f aca="false">(AJ46/$S46)*$U46</f>
        <v>12.9966666666667</v>
      </c>
      <c r="AL46" s="21"/>
      <c r="AM46" s="69" t="n">
        <v>3</v>
      </c>
      <c r="AN46" s="21" t="n">
        <f aca="false">(AM46/$S46)*$U46</f>
        <v>38.99</v>
      </c>
      <c r="AO46" s="21"/>
      <c r="AP46" s="69" t="n">
        <v>1</v>
      </c>
      <c r="AQ46" s="21" t="n">
        <f aca="false">(AP46/$S46)*$U46</f>
        <v>12.9966666666667</v>
      </c>
      <c r="AR46" s="21"/>
      <c r="AU46" s="195" t="n">
        <f aca="false">$A46</f>
        <v>35</v>
      </c>
      <c r="AV46" s="69" t="n">
        <v>3</v>
      </c>
      <c r="AW46" s="21" t="n">
        <f aca="false">(AV46/$S46)*$U46</f>
        <v>38.99</v>
      </c>
      <c r="AX46" s="21"/>
      <c r="AY46" s="69" t="n">
        <v>0</v>
      </c>
      <c r="AZ46" s="21" t="n">
        <f aca="false">(AY46/$S46)*$U46</f>
        <v>0</v>
      </c>
      <c r="BA46" s="21"/>
      <c r="BB46" s="69" t="n">
        <v>0</v>
      </c>
      <c r="BC46" s="21" t="n">
        <f aca="false">(BB46/$S46)*$U46</f>
        <v>0</v>
      </c>
      <c r="BD46" s="21"/>
      <c r="BE46" s="69" t="n">
        <v>0</v>
      </c>
      <c r="BF46" s="21" t="n">
        <f aca="false">(BE46/$S46)*$U46</f>
        <v>0</v>
      </c>
      <c r="BG46" s="21"/>
      <c r="BJ46" s="195" t="n">
        <f aca="false">$A46</f>
        <v>35</v>
      </c>
      <c r="BK46" s="69" t="n">
        <v>1</v>
      </c>
      <c r="BL46" s="21" t="n">
        <f aca="false">(BK46/$S46)*$U46</f>
        <v>12.9966666666667</v>
      </c>
      <c r="BM46" s="21"/>
      <c r="BN46" s="69" t="n">
        <v>0</v>
      </c>
      <c r="BO46" s="21" t="n">
        <f aca="false">(BN46/$S46)*$U46</f>
        <v>0</v>
      </c>
      <c r="BP46" s="21"/>
      <c r="BQ46" s="69" t="n">
        <v>0</v>
      </c>
      <c r="BR46" s="21" t="n">
        <f aca="false">(BQ46/$S46)*$U46</f>
        <v>0</v>
      </c>
      <c r="BS46" s="21"/>
      <c r="BT46" s="69" t="n">
        <v>0</v>
      </c>
      <c r="BU46" s="21" t="n">
        <f aca="false">(BT46/$S46)*$U46</f>
        <v>0</v>
      </c>
      <c r="BV46" s="21"/>
      <c r="BY46" s="195" t="n">
        <f aca="false">$A46</f>
        <v>35</v>
      </c>
      <c r="BZ46" s="69" t="n">
        <v>0</v>
      </c>
      <c r="CA46" s="21" t="n">
        <f aca="false">(BZ46/$S46)*$U46</f>
        <v>0</v>
      </c>
      <c r="CB46" s="21"/>
      <c r="CC46" s="69" t="n">
        <v>0</v>
      </c>
      <c r="CD46" s="21" t="n">
        <f aca="false">(CC46/$S46)*$U46</f>
        <v>0</v>
      </c>
      <c r="CE46" s="21"/>
      <c r="CF46" s="69" t="n">
        <v>0</v>
      </c>
      <c r="CG46" s="21" t="n">
        <f aca="false">(CF46/$S46)*$U46</f>
        <v>0</v>
      </c>
      <c r="CH46" s="21"/>
      <c r="CI46" s="69" t="n">
        <v>0</v>
      </c>
      <c r="CJ46" s="21" t="n">
        <f aca="false">(CI46/$S46)*$U46</f>
        <v>0</v>
      </c>
      <c r="CK46" s="21"/>
      <c r="CN46" s="195" t="n">
        <f aca="false">$A46</f>
        <v>35</v>
      </c>
      <c r="CO46" s="69" t="n">
        <v>0</v>
      </c>
      <c r="CP46" s="21" t="n">
        <f aca="false">(CO46/$S46)*$U46</f>
        <v>0</v>
      </c>
      <c r="CQ46" s="21"/>
      <c r="CR46" s="69" t="n">
        <v>0</v>
      </c>
      <c r="CS46" s="21" t="n">
        <f aca="false">(CR46/$S46)*$U46</f>
        <v>0</v>
      </c>
      <c r="CT46" s="21"/>
      <c r="CU46" s="69" t="n">
        <v>0</v>
      </c>
      <c r="CV46" s="21" t="n">
        <f aca="false">(CU46/$S46)*$U46</f>
        <v>0</v>
      </c>
      <c r="CW46" s="21"/>
      <c r="CX46" s="69" t="n">
        <v>0</v>
      </c>
      <c r="CY46" s="21" t="n">
        <f aca="false">(CX46/$S46)*$U46</f>
        <v>0</v>
      </c>
      <c r="CZ46" s="21"/>
      <c r="DC46" s="195" t="n">
        <f aca="false">$A46</f>
        <v>35</v>
      </c>
      <c r="DD46" s="69" t="n">
        <v>0</v>
      </c>
      <c r="DE46" s="21" t="n">
        <f aca="false">(DD46/$S46)*$U46</f>
        <v>0</v>
      </c>
      <c r="DF46" s="21"/>
      <c r="DG46" s="69" t="n">
        <v>0</v>
      </c>
      <c r="DH46" s="21" t="n">
        <f aca="false">(DG46/$S46)*$U46</f>
        <v>0</v>
      </c>
      <c r="DI46" s="21"/>
      <c r="DJ46" s="69" t="n">
        <v>0</v>
      </c>
      <c r="DK46" s="21" t="n">
        <f aca="false">(DJ46/$S46)*$U46</f>
        <v>0</v>
      </c>
      <c r="DL46" s="21"/>
      <c r="DM46" s="69" t="n">
        <v>0</v>
      </c>
      <c r="DN46" s="21" t="n">
        <f aca="false">(DM46/$S46)*$U46</f>
        <v>0</v>
      </c>
      <c r="DO46" s="21"/>
      <c r="DR46" s="195" t="n">
        <f aca="false">$A46</f>
        <v>35</v>
      </c>
      <c r="DS46" s="69" t="n">
        <v>0</v>
      </c>
      <c r="DT46" s="21" t="n">
        <f aca="false">(DS46/$S46)*$U46</f>
        <v>0</v>
      </c>
      <c r="DU46" s="21"/>
      <c r="DV46" s="69" t="n">
        <v>0</v>
      </c>
      <c r="DW46" s="21" t="n">
        <f aca="false">(DV46/$S46)*$U46</f>
        <v>0</v>
      </c>
      <c r="DX46" s="21"/>
      <c r="DY46" s="69" t="n">
        <v>0</v>
      </c>
      <c r="DZ46" s="21" t="n">
        <f aca="false">(DY46/$S46)*$U46</f>
        <v>0</v>
      </c>
      <c r="EA46" s="21"/>
      <c r="EB46" s="69" t="n">
        <v>0</v>
      </c>
      <c r="EC46" s="21" t="n">
        <f aca="false">(EB46/$S46)*$U46</f>
        <v>0</v>
      </c>
      <c r="ED46" s="21"/>
      <c r="EG46" s="195" t="n">
        <f aca="false">$A46</f>
        <v>35</v>
      </c>
      <c r="EH46" s="69" t="n">
        <v>0</v>
      </c>
      <c r="EI46" s="21" t="n">
        <f aca="false">(EH46/$S46)*$U46</f>
        <v>0</v>
      </c>
      <c r="EJ46" s="21"/>
      <c r="EK46" s="195" t="n">
        <f aca="false">$A46</f>
        <v>35</v>
      </c>
      <c r="EL46" s="69" t="n">
        <v>1</v>
      </c>
      <c r="EM46" s="21" t="n">
        <f aca="false">(EL46/$S46)*$U46</f>
        <v>12.9966666666667</v>
      </c>
      <c r="EN46" s="21"/>
      <c r="EO46" s="199"/>
      <c r="EP46" s="199"/>
      <c r="EQ46" s="199"/>
    </row>
    <row r="47" customFormat="false" ht="33.75" hidden="false" customHeight="true" outlineLevel="0" collapsed="false">
      <c r="A47" s="195" t="n">
        <v>36</v>
      </c>
      <c r="B47" s="196" t="s">
        <v>299</v>
      </c>
      <c r="C47" s="196"/>
      <c r="D47" s="196"/>
      <c r="E47" s="196"/>
      <c r="F47" s="196"/>
      <c r="G47" s="196"/>
      <c r="H47" s="196"/>
      <c r="I47" s="196"/>
      <c r="J47" s="196"/>
      <c r="K47" s="196"/>
      <c r="L47" s="42" t="s">
        <v>8</v>
      </c>
      <c r="M47" s="42"/>
      <c r="N47" s="42"/>
      <c r="O47" s="197" t="s">
        <v>247</v>
      </c>
      <c r="P47" s="197"/>
      <c r="Q47" s="69" t="n">
        <f aca="false">AG47+AJ47+AM47+AP47+AV47+AY47+BB47+BE47+BK47+BN47+BQ47+BT47+BZ47+CC47+CF47+CI47+CO47+CR47+CU47+CX47+DD47+DG47+DJ47+DM47+DS47+DV47+DY47+EB47+EH47+EL47</f>
        <v>245</v>
      </c>
      <c r="R47" s="69"/>
      <c r="S47" s="69" t="n">
        <v>1</v>
      </c>
      <c r="T47" s="69"/>
      <c r="U47" s="198" t="n">
        <v>5.52</v>
      </c>
      <c r="V47" s="198"/>
      <c r="W47" s="198"/>
      <c r="X47" s="13"/>
      <c r="Y47" s="13"/>
      <c r="Z47" s="13"/>
      <c r="AA47" s="13"/>
      <c r="AB47" s="13"/>
      <c r="AC47" s="13"/>
      <c r="AF47" s="195" t="n">
        <f aca="false">$A47</f>
        <v>36</v>
      </c>
      <c r="AG47" s="69" t="n">
        <v>100</v>
      </c>
      <c r="AH47" s="21" t="n">
        <f aca="false">(AG47/$S47)*$U47</f>
        <v>552</v>
      </c>
      <c r="AI47" s="21"/>
      <c r="AJ47" s="69" t="n">
        <v>11</v>
      </c>
      <c r="AK47" s="21" t="n">
        <f aca="false">(AJ47/$S47)*$U47</f>
        <v>60.72</v>
      </c>
      <c r="AL47" s="21"/>
      <c r="AM47" s="69" t="n">
        <v>30</v>
      </c>
      <c r="AN47" s="21" t="n">
        <f aca="false">(AM47/$S47)*$U47</f>
        <v>165.6</v>
      </c>
      <c r="AO47" s="21"/>
      <c r="AP47" s="69" t="n">
        <v>12</v>
      </c>
      <c r="AQ47" s="21" t="n">
        <f aca="false">(AP47/$S47)*$U47</f>
        <v>66.24</v>
      </c>
      <c r="AR47" s="21"/>
      <c r="AU47" s="195" t="n">
        <f aca="false">$A47</f>
        <v>36</v>
      </c>
      <c r="AV47" s="69" t="n">
        <v>30</v>
      </c>
      <c r="AW47" s="21" t="n">
        <f aca="false">(AV47/$S47)*$U47</f>
        <v>165.6</v>
      </c>
      <c r="AX47" s="21"/>
      <c r="AY47" s="69" t="n">
        <v>6</v>
      </c>
      <c r="AZ47" s="21" t="n">
        <f aca="false">(AY47/$S47)*$U47</f>
        <v>33.12</v>
      </c>
      <c r="BA47" s="21"/>
      <c r="BB47" s="69" t="n">
        <v>4</v>
      </c>
      <c r="BC47" s="21" t="n">
        <f aca="false">(BB47/$S47)*$U47</f>
        <v>22.08</v>
      </c>
      <c r="BD47" s="21"/>
      <c r="BE47" s="69" t="n">
        <v>2</v>
      </c>
      <c r="BF47" s="21" t="n">
        <f aca="false">(BE47/$S47)*$U47</f>
        <v>11.04</v>
      </c>
      <c r="BG47" s="21"/>
      <c r="BJ47" s="195" t="n">
        <f aca="false">$A47</f>
        <v>36</v>
      </c>
      <c r="BK47" s="69" t="n">
        <v>2</v>
      </c>
      <c r="BL47" s="21" t="n">
        <f aca="false">(BK47/$S47)*$U47</f>
        <v>11.04</v>
      </c>
      <c r="BM47" s="21"/>
      <c r="BN47" s="69" t="n">
        <v>2</v>
      </c>
      <c r="BO47" s="21" t="n">
        <f aca="false">(BN47/$S47)*$U47</f>
        <v>11.04</v>
      </c>
      <c r="BP47" s="21"/>
      <c r="BQ47" s="69" t="n">
        <v>2</v>
      </c>
      <c r="BR47" s="21" t="n">
        <f aca="false">(BQ47/$S47)*$U47</f>
        <v>11.04</v>
      </c>
      <c r="BS47" s="21"/>
      <c r="BT47" s="69" t="n">
        <v>2</v>
      </c>
      <c r="BU47" s="21" t="n">
        <f aca="false">(BT47/$S47)*$U47</f>
        <v>11.04</v>
      </c>
      <c r="BV47" s="21"/>
      <c r="BY47" s="195" t="n">
        <f aca="false">$A47</f>
        <v>36</v>
      </c>
      <c r="BZ47" s="69" t="n">
        <v>2</v>
      </c>
      <c r="CA47" s="21" t="n">
        <f aca="false">(BZ47/$S47)*$U47</f>
        <v>11.04</v>
      </c>
      <c r="CB47" s="21"/>
      <c r="CC47" s="69" t="n">
        <v>2</v>
      </c>
      <c r="CD47" s="21" t="n">
        <f aca="false">(CC47/$S47)*$U47</f>
        <v>11.04</v>
      </c>
      <c r="CE47" s="21"/>
      <c r="CF47" s="69" t="n">
        <v>2</v>
      </c>
      <c r="CG47" s="21" t="n">
        <f aca="false">(CF47/$S47)*$U47</f>
        <v>11.04</v>
      </c>
      <c r="CH47" s="21"/>
      <c r="CI47" s="69" t="n">
        <v>2</v>
      </c>
      <c r="CJ47" s="21" t="n">
        <f aca="false">(CI47/$S47)*$U47</f>
        <v>11.04</v>
      </c>
      <c r="CK47" s="21"/>
      <c r="CN47" s="195" t="n">
        <f aca="false">$A47</f>
        <v>36</v>
      </c>
      <c r="CO47" s="69" t="n">
        <v>6</v>
      </c>
      <c r="CP47" s="21" t="n">
        <f aca="false">(CO47/$S47)*$U47</f>
        <v>33.12</v>
      </c>
      <c r="CQ47" s="21"/>
      <c r="CR47" s="69" t="n">
        <v>2</v>
      </c>
      <c r="CS47" s="21" t="n">
        <f aca="false">(CR47/$S47)*$U47</f>
        <v>11.04</v>
      </c>
      <c r="CT47" s="21"/>
      <c r="CU47" s="69" t="n">
        <v>2</v>
      </c>
      <c r="CV47" s="21" t="n">
        <f aca="false">(CU47/$S47)*$U47</f>
        <v>11.04</v>
      </c>
      <c r="CW47" s="21"/>
      <c r="CX47" s="69" t="n">
        <v>2</v>
      </c>
      <c r="CY47" s="21" t="n">
        <f aca="false">(CX47/$S47)*$U47</f>
        <v>11.04</v>
      </c>
      <c r="CZ47" s="21"/>
      <c r="DC47" s="195" t="n">
        <f aca="false">$A47</f>
        <v>36</v>
      </c>
      <c r="DD47" s="69" t="n">
        <v>2</v>
      </c>
      <c r="DE47" s="21" t="n">
        <f aca="false">(DD47/$S47)*$U47</f>
        <v>11.04</v>
      </c>
      <c r="DF47" s="21"/>
      <c r="DG47" s="69" t="n">
        <v>2</v>
      </c>
      <c r="DH47" s="21" t="n">
        <f aca="false">(DG47/$S47)*$U47</f>
        <v>11.04</v>
      </c>
      <c r="DI47" s="21"/>
      <c r="DJ47" s="69" t="n">
        <v>2</v>
      </c>
      <c r="DK47" s="21" t="n">
        <f aca="false">(DJ47/$S47)*$U47</f>
        <v>11.04</v>
      </c>
      <c r="DL47" s="21"/>
      <c r="DM47" s="69" t="n">
        <v>2</v>
      </c>
      <c r="DN47" s="21" t="n">
        <f aca="false">(DM47/$S47)*$U47</f>
        <v>11.04</v>
      </c>
      <c r="DO47" s="21"/>
      <c r="DR47" s="195" t="n">
        <f aca="false">$A47</f>
        <v>36</v>
      </c>
      <c r="DS47" s="69" t="n">
        <v>2</v>
      </c>
      <c r="DT47" s="21" t="n">
        <f aca="false">(DS47/$S47)*$U47</f>
        <v>11.04</v>
      </c>
      <c r="DU47" s="21"/>
      <c r="DV47" s="69" t="n">
        <v>4</v>
      </c>
      <c r="DW47" s="21" t="n">
        <f aca="false">(DV47/$S47)*$U47</f>
        <v>22.08</v>
      </c>
      <c r="DX47" s="21"/>
      <c r="DY47" s="69" t="n">
        <v>2</v>
      </c>
      <c r="DZ47" s="21" t="n">
        <f aca="false">(DY47/$S47)*$U47</f>
        <v>11.04</v>
      </c>
      <c r="EA47" s="21"/>
      <c r="EB47" s="69" t="n">
        <v>2</v>
      </c>
      <c r="EC47" s="21" t="n">
        <f aca="false">(EB47/$S47)*$U47</f>
        <v>11.04</v>
      </c>
      <c r="ED47" s="21"/>
      <c r="EG47" s="195" t="n">
        <f aca="false">$A47</f>
        <v>36</v>
      </c>
      <c r="EH47" s="69" t="n">
        <v>2</v>
      </c>
      <c r="EI47" s="21" t="n">
        <f aca="false">(EH47/$S47)*$U47</f>
        <v>11.04</v>
      </c>
      <c r="EJ47" s="21"/>
      <c r="EK47" s="195" t="n">
        <f aca="false">$A47</f>
        <v>36</v>
      </c>
      <c r="EL47" s="69" t="n">
        <v>2</v>
      </c>
      <c r="EM47" s="21" t="n">
        <f aca="false">(EL47/$S47)*$U47</f>
        <v>11.04</v>
      </c>
      <c r="EN47" s="21"/>
      <c r="EO47" s="199"/>
      <c r="EP47" s="199"/>
      <c r="EQ47" s="199"/>
    </row>
    <row r="48" customFormat="false" ht="33.75" hidden="false" customHeight="true" outlineLevel="0" collapsed="false">
      <c r="A48" s="195" t="n">
        <v>37</v>
      </c>
      <c r="B48" s="196" t="s">
        <v>300</v>
      </c>
      <c r="C48" s="196"/>
      <c r="D48" s="196"/>
      <c r="E48" s="196"/>
      <c r="F48" s="196"/>
      <c r="G48" s="196"/>
      <c r="H48" s="196"/>
      <c r="I48" s="196"/>
      <c r="J48" s="196"/>
      <c r="K48" s="196"/>
      <c r="L48" s="42" t="s">
        <v>301</v>
      </c>
      <c r="M48" s="42"/>
      <c r="N48" s="42"/>
      <c r="O48" s="197" t="s">
        <v>233</v>
      </c>
      <c r="P48" s="197"/>
      <c r="Q48" s="69" t="n">
        <f aca="false">AG48+AJ48+AM48+AP48+AV48+AY48+BB48+BE48+BK48+BN48+BQ48+BT48+BZ48+CC48+CF48+CI48+CO48+CR48+CU48+CX48+DD48+DG48+DJ48+DM48+DS48+DV48+DY48+EB48+EH48+EL48</f>
        <v>30</v>
      </c>
      <c r="R48" s="69"/>
      <c r="S48" s="69" t="n">
        <v>4</v>
      </c>
      <c r="T48" s="69"/>
      <c r="U48" s="198" t="n">
        <v>128.72</v>
      </c>
      <c r="V48" s="198"/>
      <c r="W48" s="198"/>
      <c r="X48" s="13"/>
      <c r="Y48" s="13"/>
      <c r="Z48" s="13"/>
      <c r="AA48" s="13"/>
      <c r="AB48" s="13"/>
      <c r="AC48" s="13"/>
      <c r="AF48" s="195" t="n">
        <f aca="false">$A48</f>
        <v>37</v>
      </c>
      <c r="AG48" s="69" t="n">
        <v>10</v>
      </c>
      <c r="AH48" s="21" t="n">
        <f aca="false">(AG48/$S48)*$U48</f>
        <v>321.8</v>
      </c>
      <c r="AI48" s="21"/>
      <c r="AJ48" s="69" t="n">
        <v>5</v>
      </c>
      <c r="AK48" s="21" t="n">
        <f aca="false">(AJ48/$S48)*$U48</f>
        <v>160.9</v>
      </c>
      <c r="AL48" s="21"/>
      <c r="AM48" s="69" t="n">
        <v>5</v>
      </c>
      <c r="AN48" s="21" t="n">
        <f aca="false">(AM48/$S48)*$U48</f>
        <v>160.9</v>
      </c>
      <c r="AO48" s="21"/>
      <c r="AP48" s="69" t="n">
        <v>5</v>
      </c>
      <c r="AQ48" s="21" t="n">
        <f aca="false">(AP48/$S48)*$U48</f>
        <v>160.9</v>
      </c>
      <c r="AR48" s="21"/>
      <c r="AU48" s="195" t="n">
        <f aca="false">$A48</f>
        <v>37</v>
      </c>
      <c r="AV48" s="69" t="n">
        <v>5</v>
      </c>
      <c r="AW48" s="21" t="n">
        <f aca="false">(AV48/$S48)*$U48</f>
        <v>160.9</v>
      </c>
      <c r="AX48" s="21"/>
      <c r="AY48" s="69" t="n">
        <v>0</v>
      </c>
      <c r="AZ48" s="21" t="n">
        <f aca="false">(AY48/$S48)*$U48</f>
        <v>0</v>
      </c>
      <c r="BA48" s="21"/>
      <c r="BB48" s="69" t="n">
        <v>0</v>
      </c>
      <c r="BC48" s="21" t="n">
        <f aca="false">(BB48/$S48)*$U48</f>
        <v>0</v>
      </c>
      <c r="BD48" s="21"/>
      <c r="BE48" s="69" t="n">
        <v>0</v>
      </c>
      <c r="BF48" s="21" t="n">
        <f aca="false">(BE48/$S48)*$U48</f>
        <v>0</v>
      </c>
      <c r="BG48" s="21"/>
      <c r="BJ48" s="195" t="n">
        <f aca="false">$A48</f>
        <v>37</v>
      </c>
      <c r="BK48" s="69" t="n">
        <v>0</v>
      </c>
      <c r="BL48" s="21" t="n">
        <f aca="false">(BK48/$S48)*$U48</f>
        <v>0</v>
      </c>
      <c r="BM48" s="21"/>
      <c r="BN48" s="69" t="n">
        <v>0</v>
      </c>
      <c r="BO48" s="21" t="n">
        <f aca="false">(BN48/$S48)*$U48</f>
        <v>0</v>
      </c>
      <c r="BP48" s="21"/>
      <c r="BQ48" s="69" t="n">
        <v>0</v>
      </c>
      <c r="BR48" s="21" t="n">
        <f aca="false">(BQ48/$S48)*$U48</f>
        <v>0</v>
      </c>
      <c r="BS48" s="21"/>
      <c r="BT48" s="69" t="n">
        <v>0</v>
      </c>
      <c r="BU48" s="21" t="n">
        <f aca="false">(BT48/$S48)*$U48</f>
        <v>0</v>
      </c>
      <c r="BV48" s="21"/>
      <c r="BY48" s="195" t="n">
        <f aca="false">$A48</f>
        <v>37</v>
      </c>
      <c r="BZ48" s="69" t="n">
        <v>0</v>
      </c>
      <c r="CA48" s="21" t="n">
        <f aca="false">(BZ48/$S48)*$U48</f>
        <v>0</v>
      </c>
      <c r="CB48" s="21"/>
      <c r="CC48" s="69" t="n">
        <v>0</v>
      </c>
      <c r="CD48" s="21" t="n">
        <f aca="false">(CC48/$S48)*$U48</f>
        <v>0</v>
      </c>
      <c r="CE48" s="21"/>
      <c r="CF48" s="69" t="n">
        <v>0</v>
      </c>
      <c r="CG48" s="21" t="n">
        <f aca="false">(CF48/$S48)*$U48</f>
        <v>0</v>
      </c>
      <c r="CH48" s="21"/>
      <c r="CI48" s="69" t="n">
        <v>0</v>
      </c>
      <c r="CJ48" s="21" t="n">
        <f aca="false">(CI48/$S48)*$U48</f>
        <v>0</v>
      </c>
      <c r="CK48" s="21"/>
      <c r="CN48" s="195" t="n">
        <f aca="false">$A48</f>
        <v>37</v>
      </c>
      <c r="CO48" s="69" t="n">
        <v>0</v>
      </c>
      <c r="CP48" s="21" t="n">
        <f aca="false">(CO48/$S48)*$U48</f>
        <v>0</v>
      </c>
      <c r="CQ48" s="21"/>
      <c r="CR48" s="69" t="n">
        <v>0</v>
      </c>
      <c r="CS48" s="21" t="n">
        <f aca="false">(CR48/$S48)*$U48</f>
        <v>0</v>
      </c>
      <c r="CT48" s="21"/>
      <c r="CU48" s="69" t="n">
        <v>0</v>
      </c>
      <c r="CV48" s="21" t="n">
        <f aca="false">(CU48/$S48)*$U48</f>
        <v>0</v>
      </c>
      <c r="CW48" s="21"/>
      <c r="CX48" s="69" t="n">
        <v>0</v>
      </c>
      <c r="CY48" s="21" t="n">
        <f aca="false">(CX48/$S48)*$U48</f>
        <v>0</v>
      </c>
      <c r="CZ48" s="21"/>
      <c r="DC48" s="195" t="n">
        <f aca="false">$A48</f>
        <v>37</v>
      </c>
      <c r="DD48" s="69" t="n">
        <v>0</v>
      </c>
      <c r="DE48" s="21" t="n">
        <f aca="false">(DD48/$S48)*$U48</f>
        <v>0</v>
      </c>
      <c r="DF48" s="21"/>
      <c r="DG48" s="69" t="n">
        <v>0</v>
      </c>
      <c r="DH48" s="21" t="n">
        <f aca="false">(DG48/$S48)*$U48</f>
        <v>0</v>
      </c>
      <c r="DI48" s="21"/>
      <c r="DJ48" s="69" t="n">
        <v>0</v>
      </c>
      <c r="DK48" s="21" t="n">
        <f aca="false">(DJ48/$S48)*$U48</f>
        <v>0</v>
      </c>
      <c r="DL48" s="21"/>
      <c r="DM48" s="69" t="n">
        <v>0</v>
      </c>
      <c r="DN48" s="21" t="n">
        <f aca="false">(DM48/$S48)*$U48</f>
        <v>0</v>
      </c>
      <c r="DO48" s="21"/>
      <c r="DR48" s="195" t="n">
        <f aca="false">$A48</f>
        <v>37</v>
      </c>
      <c r="DS48" s="69" t="n">
        <v>0</v>
      </c>
      <c r="DT48" s="21" t="n">
        <f aca="false">(DS48/$S48)*$U48</f>
        <v>0</v>
      </c>
      <c r="DU48" s="21"/>
      <c r="DV48" s="69" t="n">
        <v>0</v>
      </c>
      <c r="DW48" s="21" t="n">
        <f aca="false">(DV48/$S48)*$U48</f>
        <v>0</v>
      </c>
      <c r="DX48" s="21"/>
      <c r="DY48" s="69" t="n">
        <v>0</v>
      </c>
      <c r="DZ48" s="21" t="n">
        <f aca="false">(DY48/$S48)*$U48</f>
        <v>0</v>
      </c>
      <c r="EA48" s="21"/>
      <c r="EB48" s="69" t="n">
        <v>0</v>
      </c>
      <c r="EC48" s="21" t="n">
        <f aca="false">(EB48/$S48)*$U48</f>
        <v>0</v>
      </c>
      <c r="ED48" s="21"/>
      <c r="EG48" s="195" t="n">
        <f aca="false">$A48</f>
        <v>37</v>
      </c>
      <c r="EH48" s="69" t="n">
        <v>0</v>
      </c>
      <c r="EI48" s="21" t="n">
        <f aca="false">(EH48/$S48)*$U48</f>
        <v>0</v>
      </c>
      <c r="EJ48" s="21"/>
      <c r="EK48" s="195" t="n">
        <f aca="false">$A48</f>
        <v>37</v>
      </c>
      <c r="EL48" s="69"/>
      <c r="EM48" s="21" t="n">
        <f aca="false">(EL48/$S48)*$U48</f>
        <v>0</v>
      </c>
      <c r="EN48" s="21"/>
      <c r="EO48" s="199"/>
      <c r="EP48" s="199"/>
      <c r="EQ48" s="199"/>
    </row>
    <row r="49" customFormat="false" ht="33.75" hidden="false" customHeight="true" outlineLevel="0" collapsed="false">
      <c r="A49" s="195" t="n">
        <v>38</v>
      </c>
      <c r="B49" s="196" t="s">
        <v>302</v>
      </c>
      <c r="C49" s="196"/>
      <c r="D49" s="196"/>
      <c r="E49" s="196"/>
      <c r="F49" s="196"/>
      <c r="G49" s="196"/>
      <c r="H49" s="196"/>
      <c r="I49" s="196"/>
      <c r="J49" s="196"/>
      <c r="K49" s="196"/>
      <c r="L49" s="42" t="s">
        <v>8</v>
      </c>
      <c r="M49" s="42"/>
      <c r="N49" s="42"/>
      <c r="O49" s="197" t="s">
        <v>247</v>
      </c>
      <c r="P49" s="197"/>
      <c r="Q49" s="69" t="n">
        <f aca="false">AG49+AJ49+AM49+AP49+AV49+AY49+BB49+BE49+BK49+BN49+BQ49+BT49+BZ49+CC49+CF49+CI49+CO49+CR49+CU49+CX49+DD49+DG49+DJ49+DM49+DS49+DV49+DY49+EB49+EH49+EL49</f>
        <v>51</v>
      </c>
      <c r="R49" s="69"/>
      <c r="S49" s="69" t="n">
        <v>3</v>
      </c>
      <c r="T49" s="69"/>
      <c r="U49" s="198" t="n">
        <v>41.37</v>
      </c>
      <c r="V49" s="198"/>
      <c r="W49" s="198"/>
      <c r="X49" s="13"/>
      <c r="Y49" s="13"/>
      <c r="Z49" s="13"/>
      <c r="AA49" s="13"/>
      <c r="AB49" s="13"/>
      <c r="AC49" s="13"/>
      <c r="AF49" s="195" t="n">
        <f aca="false">$A49</f>
        <v>38</v>
      </c>
      <c r="AG49" s="69" t="n">
        <v>20</v>
      </c>
      <c r="AH49" s="21" t="n">
        <f aca="false">(AG49/$S49)*$U49</f>
        <v>275.8</v>
      </c>
      <c r="AI49" s="21"/>
      <c r="AJ49" s="69" t="n">
        <v>10</v>
      </c>
      <c r="AK49" s="21" t="n">
        <f aca="false">(AJ49/$S49)*$U49</f>
        <v>137.9</v>
      </c>
      <c r="AL49" s="21"/>
      <c r="AM49" s="69" t="n">
        <v>10</v>
      </c>
      <c r="AN49" s="21" t="n">
        <f aca="false">(AM49/$S49)*$U49</f>
        <v>137.9</v>
      </c>
      <c r="AO49" s="21"/>
      <c r="AP49" s="69" t="n">
        <v>5</v>
      </c>
      <c r="AQ49" s="21" t="n">
        <f aca="false">(AP49/$S49)*$U49</f>
        <v>68.95</v>
      </c>
      <c r="AR49" s="21"/>
      <c r="AU49" s="195" t="n">
        <f aca="false">$A49</f>
        <v>38</v>
      </c>
      <c r="AV49" s="69" t="n">
        <v>5</v>
      </c>
      <c r="AW49" s="21" t="n">
        <f aca="false">(AV49/$S49)*$U49</f>
        <v>68.95</v>
      </c>
      <c r="AX49" s="21"/>
      <c r="AY49" s="69" t="n">
        <v>0</v>
      </c>
      <c r="AZ49" s="21" t="n">
        <f aca="false">(AY49/$S49)*$U49</f>
        <v>0</v>
      </c>
      <c r="BA49" s="21"/>
      <c r="BB49" s="69" t="n">
        <v>0</v>
      </c>
      <c r="BC49" s="21" t="n">
        <f aca="false">(BB49/$S49)*$U49</f>
        <v>0</v>
      </c>
      <c r="BD49" s="21"/>
      <c r="BE49" s="69" t="n">
        <v>0</v>
      </c>
      <c r="BF49" s="21" t="n">
        <f aca="false">(BE49/$S49)*$U49</f>
        <v>0</v>
      </c>
      <c r="BG49" s="21"/>
      <c r="BJ49" s="195" t="n">
        <f aca="false">$A49</f>
        <v>38</v>
      </c>
      <c r="BK49" s="69" t="n">
        <v>0</v>
      </c>
      <c r="BL49" s="21" t="n">
        <f aca="false">(BK49/$S49)*$U49</f>
        <v>0</v>
      </c>
      <c r="BM49" s="21"/>
      <c r="BN49" s="69" t="n">
        <v>0</v>
      </c>
      <c r="BO49" s="21" t="n">
        <f aca="false">(BN49/$S49)*$U49</f>
        <v>0</v>
      </c>
      <c r="BP49" s="21"/>
      <c r="BQ49" s="69" t="n">
        <v>0</v>
      </c>
      <c r="BR49" s="21" t="n">
        <f aca="false">(BQ49/$S49)*$U49</f>
        <v>0</v>
      </c>
      <c r="BS49" s="21"/>
      <c r="BT49" s="69" t="n">
        <v>0</v>
      </c>
      <c r="BU49" s="21" t="n">
        <f aca="false">(BT49/$S49)*$U49</f>
        <v>0</v>
      </c>
      <c r="BV49" s="21"/>
      <c r="BY49" s="195" t="n">
        <f aca="false">$A49</f>
        <v>38</v>
      </c>
      <c r="BZ49" s="69" t="n">
        <v>0</v>
      </c>
      <c r="CA49" s="21" t="n">
        <f aca="false">(BZ49/$S49)*$U49</f>
        <v>0</v>
      </c>
      <c r="CB49" s="21"/>
      <c r="CC49" s="69" t="n">
        <v>0</v>
      </c>
      <c r="CD49" s="21" t="n">
        <f aca="false">(CC49/$S49)*$U49</f>
        <v>0</v>
      </c>
      <c r="CE49" s="21"/>
      <c r="CF49" s="69" t="n">
        <v>0</v>
      </c>
      <c r="CG49" s="21" t="n">
        <f aca="false">(CF49/$S49)*$U49</f>
        <v>0</v>
      </c>
      <c r="CH49" s="21"/>
      <c r="CI49" s="69" t="n">
        <v>0</v>
      </c>
      <c r="CJ49" s="21" t="n">
        <f aca="false">(CI49/$S49)*$U49</f>
        <v>0</v>
      </c>
      <c r="CK49" s="21"/>
      <c r="CN49" s="195" t="n">
        <f aca="false">$A49</f>
        <v>38</v>
      </c>
      <c r="CO49" s="69" t="n">
        <v>0</v>
      </c>
      <c r="CP49" s="21" t="n">
        <f aca="false">(CO49/$S49)*$U49</f>
        <v>0</v>
      </c>
      <c r="CQ49" s="21"/>
      <c r="CR49" s="69" t="n">
        <v>0</v>
      </c>
      <c r="CS49" s="21" t="n">
        <f aca="false">(CR49/$S49)*$U49</f>
        <v>0</v>
      </c>
      <c r="CT49" s="21"/>
      <c r="CU49" s="69" t="n">
        <v>0</v>
      </c>
      <c r="CV49" s="21" t="n">
        <f aca="false">(CU49/$S49)*$U49</f>
        <v>0</v>
      </c>
      <c r="CW49" s="21"/>
      <c r="CX49" s="69" t="n">
        <v>0</v>
      </c>
      <c r="CY49" s="21" t="n">
        <f aca="false">(CX49/$S49)*$U49</f>
        <v>0</v>
      </c>
      <c r="CZ49" s="21"/>
      <c r="DC49" s="195" t="n">
        <f aca="false">$A49</f>
        <v>38</v>
      </c>
      <c r="DD49" s="69" t="n">
        <v>0</v>
      </c>
      <c r="DE49" s="21" t="n">
        <f aca="false">(DD49/$S49)*$U49</f>
        <v>0</v>
      </c>
      <c r="DF49" s="21"/>
      <c r="DG49" s="69" t="n">
        <v>0</v>
      </c>
      <c r="DH49" s="21" t="n">
        <f aca="false">(DG49/$S49)*$U49</f>
        <v>0</v>
      </c>
      <c r="DI49" s="21"/>
      <c r="DJ49" s="69" t="n">
        <v>0</v>
      </c>
      <c r="DK49" s="21" t="n">
        <f aca="false">(DJ49/$S49)*$U49</f>
        <v>0</v>
      </c>
      <c r="DL49" s="21"/>
      <c r="DM49" s="69" t="n">
        <v>0</v>
      </c>
      <c r="DN49" s="21" t="n">
        <f aca="false">(DM49/$S49)*$U49</f>
        <v>0</v>
      </c>
      <c r="DO49" s="21"/>
      <c r="DR49" s="195" t="n">
        <f aca="false">$A49</f>
        <v>38</v>
      </c>
      <c r="DS49" s="69" t="n">
        <v>0</v>
      </c>
      <c r="DT49" s="21" t="n">
        <f aca="false">(DS49/$S49)*$U49</f>
        <v>0</v>
      </c>
      <c r="DU49" s="21"/>
      <c r="DV49" s="69" t="n">
        <v>0</v>
      </c>
      <c r="DW49" s="21" t="n">
        <f aca="false">(DV49/$S49)*$U49</f>
        <v>0</v>
      </c>
      <c r="DX49" s="21"/>
      <c r="DY49" s="69" t="n">
        <v>0</v>
      </c>
      <c r="DZ49" s="21" t="n">
        <f aca="false">(DY49/$S49)*$U49</f>
        <v>0</v>
      </c>
      <c r="EA49" s="21"/>
      <c r="EB49" s="69" t="n">
        <v>0</v>
      </c>
      <c r="EC49" s="21" t="n">
        <f aca="false">(EB49/$S49)*$U49</f>
        <v>0</v>
      </c>
      <c r="ED49" s="21"/>
      <c r="EG49" s="195" t="n">
        <f aca="false">$A49</f>
        <v>38</v>
      </c>
      <c r="EH49" s="69" t="n">
        <v>0</v>
      </c>
      <c r="EI49" s="21" t="n">
        <f aca="false">(EH49/$S49)*$U49</f>
        <v>0</v>
      </c>
      <c r="EJ49" s="21"/>
      <c r="EK49" s="195" t="n">
        <f aca="false">$A49</f>
        <v>38</v>
      </c>
      <c r="EL49" s="69" t="n">
        <v>1</v>
      </c>
      <c r="EM49" s="21" t="n">
        <f aca="false">(EL49/$S49)*$U49</f>
        <v>13.79</v>
      </c>
      <c r="EN49" s="21"/>
      <c r="EO49" s="199"/>
      <c r="EP49" s="199"/>
      <c r="EQ49" s="199"/>
    </row>
    <row r="50" customFormat="false" ht="33.75" hidden="false" customHeight="true" outlineLevel="0" collapsed="false">
      <c r="A50" s="195" t="n">
        <v>39</v>
      </c>
      <c r="B50" s="196" t="s">
        <v>303</v>
      </c>
      <c r="C50" s="196"/>
      <c r="D50" s="196"/>
      <c r="E50" s="196"/>
      <c r="F50" s="196"/>
      <c r="G50" s="196"/>
      <c r="H50" s="196"/>
      <c r="I50" s="196"/>
      <c r="J50" s="196"/>
      <c r="K50" s="196"/>
      <c r="L50" s="42" t="s">
        <v>8</v>
      </c>
      <c r="M50" s="42"/>
      <c r="N50" s="42"/>
      <c r="O50" s="197" t="s">
        <v>247</v>
      </c>
      <c r="P50" s="197"/>
      <c r="Q50" s="69" t="n">
        <f aca="false">AG50+AJ50+AM50+AP50+AV50+AY50+BB50+BE50+BK50+BN50+BQ50+BT50+BZ50+CC50+CF50+CI50+CO50+CR50+CU50+CX50+DD50+DG50+DJ50+DM50+DS50+DV50+DY50+EB50+EH50+EL50</f>
        <v>99</v>
      </c>
      <c r="R50" s="69"/>
      <c r="S50" s="69" t="n">
        <v>3</v>
      </c>
      <c r="T50" s="69"/>
      <c r="U50" s="198" t="n">
        <v>53.77</v>
      </c>
      <c r="V50" s="198"/>
      <c r="W50" s="198"/>
      <c r="X50" s="13"/>
      <c r="Y50" s="13"/>
      <c r="Z50" s="13"/>
      <c r="AA50" s="13"/>
      <c r="AB50" s="13"/>
      <c r="AC50" s="13"/>
      <c r="AF50" s="195" t="n">
        <f aca="false">$A50</f>
        <v>39</v>
      </c>
      <c r="AG50" s="69" t="n">
        <v>30</v>
      </c>
      <c r="AH50" s="21" t="n">
        <f aca="false">(AG50/$S50)*$U50</f>
        <v>537.7</v>
      </c>
      <c r="AI50" s="21"/>
      <c r="AJ50" s="69" t="n">
        <v>10</v>
      </c>
      <c r="AK50" s="21" t="n">
        <f aca="false">(AJ50/$S50)*$U50</f>
        <v>179.233333333333</v>
      </c>
      <c r="AL50" s="21"/>
      <c r="AM50" s="69" t="n">
        <v>10</v>
      </c>
      <c r="AN50" s="21" t="n">
        <f aca="false">(AM50/$S50)*$U50</f>
        <v>179.233333333333</v>
      </c>
      <c r="AO50" s="21"/>
      <c r="AP50" s="69" t="n">
        <v>10</v>
      </c>
      <c r="AQ50" s="21" t="n">
        <f aca="false">(AP50/$S50)*$U50</f>
        <v>179.233333333333</v>
      </c>
      <c r="AR50" s="21"/>
      <c r="AU50" s="195" t="n">
        <f aca="false">$A50</f>
        <v>39</v>
      </c>
      <c r="AV50" s="69" t="n">
        <v>10</v>
      </c>
      <c r="AW50" s="21" t="n">
        <f aca="false">(AV50/$S50)*$U50</f>
        <v>179.233333333333</v>
      </c>
      <c r="AX50" s="21"/>
      <c r="AY50" s="69" t="n">
        <v>3</v>
      </c>
      <c r="AZ50" s="21" t="n">
        <f aca="false">(AY50/$S50)*$U50</f>
        <v>53.77</v>
      </c>
      <c r="BA50" s="21"/>
      <c r="BB50" s="69" t="n">
        <v>1</v>
      </c>
      <c r="BC50" s="21" t="n">
        <f aca="false">(BB50/$S50)*$U50</f>
        <v>17.9233333333333</v>
      </c>
      <c r="BD50" s="21"/>
      <c r="BE50" s="69" t="n">
        <v>1</v>
      </c>
      <c r="BF50" s="21" t="n">
        <f aca="false">(BE50/$S50)*$U50</f>
        <v>17.9233333333333</v>
      </c>
      <c r="BG50" s="21"/>
      <c r="BJ50" s="195" t="n">
        <f aca="false">$A50</f>
        <v>39</v>
      </c>
      <c r="BK50" s="69" t="n">
        <v>1</v>
      </c>
      <c r="BL50" s="21" t="n">
        <f aca="false">(BK50/$S50)*$U50</f>
        <v>17.9233333333333</v>
      </c>
      <c r="BM50" s="21"/>
      <c r="BN50" s="69" t="n">
        <v>1</v>
      </c>
      <c r="BO50" s="21" t="n">
        <f aca="false">(BN50/$S50)*$U50</f>
        <v>17.9233333333333</v>
      </c>
      <c r="BP50" s="21"/>
      <c r="BQ50" s="69" t="n">
        <v>1</v>
      </c>
      <c r="BR50" s="21" t="n">
        <f aca="false">(BQ50/$S50)*$U50</f>
        <v>17.9233333333333</v>
      </c>
      <c r="BS50" s="21"/>
      <c r="BT50" s="69" t="n">
        <v>1</v>
      </c>
      <c r="BU50" s="21" t="n">
        <f aca="false">(BT50/$S50)*$U50</f>
        <v>17.9233333333333</v>
      </c>
      <c r="BV50" s="21"/>
      <c r="BY50" s="195" t="n">
        <f aca="false">$A50</f>
        <v>39</v>
      </c>
      <c r="BZ50" s="69" t="n">
        <v>1</v>
      </c>
      <c r="CA50" s="21" t="n">
        <f aca="false">(BZ50/$S50)*$U50</f>
        <v>17.9233333333333</v>
      </c>
      <c r="CB50" s="21"/>
      <c r="CC50" s="69" t="n">
        <v>1</v>
      </c>
      <c r="CD50" s="21" t="n">
        <f aca="false">(CC50/$S50)*$U50</f>
        <v>17.9233333333333</v>
      </c>
      <c r="CE50" s="21"/>
      <c r="CF50" s="69" t="n">
        <v>1</v>
      </c>
      <c r="CG50" s="21" t="n">
        <f aca="false">(CF50/$S50)*$U50</f>
        <v>17.9233333333333</v>
      </c>
      <c r="CH50" s="21"/>
      <c r="CI50" s="69" t="n">
        <v>1</v>
      </c>
      <c r="CJ50" s="21" t="n">
        <f aca="false">(CI50/$S50)*$U50</f>
        <v>17.9233333333333</v>
      </c>
      <c r="CK50" s="21"/>
      <c r="CN50" s="195" t="n">
        <f aca="false">$A50</f>
        <v>39</v>
      </c>
      <c r="CO50" s="69" t="n">
        <v>3</v>
      </c>
      <c r="CP50" s="21" t="n">
        <f aca="false">(CO50/$S50)*$U50</f>
        <v>53.77</v>
      </c>
      <c r="CQ50" s="21"/>
      <c r="CR50" s="69" t="n">
        <v>1</v>
      </c>
      <c r="CS50" s="21" t="n">
        <f aca="false">(CR50/$S50)*$U50</f>
        <v>17.9233333333333</v>
      </c>
      <c r="CT50" s="21"/>
      <c r="CU50" s="69" t="n">
        <v>1</v>
      </c>
      <c r="CV50" s="21" t="n">
        <f aca="false">(CU50/$S50)*$U50</f>
        <v>17.9233333333333</v>
      </c>
      <c r="CW50" s="21"/>
      <c r="CX50" s="69" t="n">
        <v>1</v>
      </c>
      <c r="CY50" s="21" t="n">
        <f aca="false">(CX50/$S50)*$U50</f>
        <v>17.9233333333333</v>
      </c>
      <c r="CZ50" s="21"/>
      <c r="DC50" s="195" t="n">
        <f aca="false">$A50</f>
        <v>39</v>
      </c>
      <c r="DD50" s="69" t="n">
        <v>1</v>
      </c>
      <c r="DE50" s="21" t="n">
        <f aca="false">(DD50/$S50)*$U50</f>
        <v>17.9233333333333</v>
      </c>
      <c r="DF50" s="21"/>
      <c r="DG50" s="69" t="n">
        <v>1</v>
      </c>
      <c r="DH50" s="21" t="n">
        <f aca="false">(DG50/$S50)*$U50</f>
        <v>17.9233333333333</v>
      </c>
      <c r="DI50" s="21"/>
      <c r="DJ50" s="69" t="n">
        <v>1</v>
      </c>
      <c r="DK50" s="21" t="n">
        <f aca="false">(DJ50/$S50)*$U50</f>
        <v>17.9233333333333</v>
      </c>
      <c r="DL50" s="21"/>
      <c r="DM50" s="69" t="n">
        <v>1</v>
      </c>
      <c r="DN50" s="21" t="n">
        <f aca="false">(DM50/$S50)*$U50</f>
        <v>17.9233333333333</v>
      </c>
      <c r="DO50" s="21"/>
      <c r="DR50" s="195" t="n">
        <f aca="false">$A50</f>
        <v>39</v>
      </c>
      <c r="DS50" s="69" t="n">
        <v>1</v>
      </c>
      <c r="DT50" s="21" t="n">
        <f aca="false">(DS50/$S50)*$U50</f>
        <v>17.9233333333333</v>
      </c>
      <c r="DU50" s="21"/>
      <c r="DV50" s="69" t="n">
        <v>1</v>
      </c>
      <c r="DW50" s="21" t="n">
        <f aca="false">(DV50/$S50)*$U50</f>
        <v>17.9233333333333</v>
      </c>
      <c r="DX50" s="21"/>
      <c r="DY50" s="69" t="n">
        <v>1</v>
      </c>
      <c r="DZ50" s="21" t="n">
        <f aca="false">(DY50/$S50)*$U50</f>
        <v>17.9233333333333</v>
      </c>
      <c r="EA50" s="21"/>
      <c r="EB50" s="69" t="n">
        <v>1</v>
      </c>
      <c r="EC50" s="21" t="n">
        <f aca="false">(EB50/$S50)*$U50</f>
        <v>17.9233333333333</v>
      </c>
      <c r="ED50" s="21"/>
      <c r="EG50" s="195" t="n">
        <f aca="false">$A50</f>
        <v>39</v>
      </c>
      <c r="EH50" s="69" t="n">
        <v>1</v>
      </c>
      <c r="EI50" s="21" t="n">
        <f aca="false">(EH50/$S50)*$U50</f>
        <v>17.9233333333333</v>
      </c>
      <c r="EJ50" s="21"/>
      <c r="EK50" s="195" t="n">
        <f aca="false">$A50</f>
        <v>39</v>
      </c>
      <c r="EL50" s="69" t="n">
        <v>1</v>
      </c>
      <c r="EM50" s="21" t="n">
        <f aca="false">(EL50/$S50)*$U50</f>
        <v>17.9233333333333</v>
      </c>
      <c r="EN50" s="21"/>
      <c r="EO50" s="199"/>
      <c r="EP50" s="199"/>
      <c r="EQ50" s="199"/>
    </row>
    <row r="51" customFormat="false" ht="42" hidden="false" customHeight="true" outlineLevel="0" collapsed="false">
      <c r="A51" s="195" t="n">
        <v>40</v>
      </c>
      <c r="B51" s="196" t="s">
        <v>304</v>
      </c>
      <c r="C51" s="196"/>
      <c r="D51" s="196"/>
      <c r="E51" s="196"/>
      <c r="F51" s="196"/>
      <c r="G51" s="196"/>
      <c r="H51" s="196"/>
      <c r="I51" s="196"/>
      <c r="J51" s="196"/>
      <c r="K51" s="196"/>
      <c r="L51" s="42" t="s">
        <v>8</v>
      </c>
      <c r="M51" s="42"/>
      <c r="N51" s="42"/>
      <c r="O51" s="197" t="s">
        <v>305</v>
      </c>
      <c r="P51" s="197"/>
      <c r="Q51" s="69" t="n">
        <f aca="false">AG51+AJ51+AM51+AP51+AV51+AY51+BB51+BE51+BK51+BN51+BQ51+BT51+BZ51+CC51+CF51+CI51+CO51+CR51+CU51+CX51+DD51+DG51+DJ51+DM51+DS51+DV51+DY51+EB51+EH51+EL51</f>
        <v>146</v>
      </c>
      <c r="R51" s="69"/>
      <c r="S51" s="69" t="n">
        <v>1</v>
      </c>
      <c r="T51" s="69"/>
      <c r="U51" s="198" t="n">
        <v>9.54</v>
      </c>
      <c r="V51" s="198"/>
      <c r="W51" s="198"/>
      <c r="X51" s="13"/>
      <c r="Y51" s="13"/>
      <c r="Z51" s="13"/>
      <c r="AA51" s="13"/>
      <c r="AB51" s="13"/>
      <c r="AC51" s="13"/>
      <c r="AF51" s="195" t="n">
        <f aca="false">$A51</f>
        <v>40</v>
      </c>
      <c r="AG51" s="69" t="n">
        <v>15</v>
      </c>
      <c r="AH51" s="21" t="n">
        <f aca="false">(AG51/$S51)*$U51</f>
        <v>143.1</v>
      </c>
      <c r="AI51" s="21"/>
      <c r="AJ51" s="69" t="n">
        <v>1</v>
      </c>
      <c r="AK51" s="21" t="n">
        <f aca="false">(AJ51/$S51)*$U51</f>
        <v>9.54</v>
      </c>
      <c r="AL51" s="21"/>
      <c r="AM51" s="69" t="n">
        <v>2</v>
      </c>
      <c r="AN51" s="21" t="n">
        <f aca="false">(AM51/$S51)*$U51</f>
        <v>19.08</v>
      </c>
      <c r="AO51" s="21"/>
      <c r="AP51" s="69" t="n">
        <v>1</v>
      </c>
      <c r="AQ51" s="21" t="n">
        <f aca="false">(AP51/$S51)*$U51</f>
        <v>9.54</v>
      </c>
      <c r="AR51" s="21"/>
      <c r="AU51" s="195" t="n">
        <f aca="false">$A51</f>
        <v>40</v>
      </c>
      <c r="AV51" s="69" t="n">
        <v>1</v>
      </c>
      <c r="AW51" s="21" t="n">
        <f aca="false">(AV51/$S51)*$U51</f>
        <v>9.54</v>
      </c>
      <c r="AX51" s="21"/>
      <c r="AY51" s="69" t="n">
        <v>12</v>
      </c>
      <c r="AZ51" s="21" t="n">
        <f aca="false">(AY51/$S51)*$U51</f>
        <v>114.48</v>
      </c>
      <c r="BA51" s="21"/>
      <c r="BB51" s="69" t="n">
        <v>8</v>
      </c>
      <c r="BC51" s="21" t="n">
        <f aca="false">(BB51/$S51)*$U51</f>
        <v>76.32</v>
      </c>
      <c r="BD51" s="21"/>
      <c r="BE51" s="69" t="n">
        <v>4</v>
      </c>
      <c r="BF51" s="21" t="n">
        <f aca="false">(BE51/$S51)*$U51</f>
        <v>38.16</v>
      </c>
      <c r="BG51" s="21"/>
      <c r="BJ51" s="195" t="n">
        <f aca="false">$A51</f>
        <v>40</v>
      </c>
      <c r="BK51" s="69" t="n">
        <v>6</v>
      </c>
      <c r="BL51" s="21" t="n">
        <f aca="false">(BK51/$S51)*$U51</f>
        <v>57.24</v>
      </c>
      <c r="BM51" s="21"/>
      <c r="BN51" s="69" t="n">
        <v>4</v>
      </c>
      <c r="BO51" s="21" t="n">
        <f aca="false">(BN51/$S51)*$U51</f>
        <v>38.16</v>
      </c>
      <c r="BP51" s="21"/>
      <c r="BQ51" s="69" t="n">
        <v>4</v>
      </c>
      <c r="BR51" s="21" t="n">
        <f aca="false">(BQ51/$S51)*$U51</f>
        <v>38.16</v>
      </c>
      <c r="BS51" s="21"/>
      <c r="BT51" s="69" t="n">
        <v>4</v>
      </c>
      <c r="BU51" s="21" t="n">
        <f aca="false">(BT51/$S51)*$U51</f>
        <v>38.16</v>
      </c>
      <c r="BV51" s="21"/>
      <c r="BY51" s="195" t="n">
        <f aca="false">$A51</f>
        <v>40</v>
      </c>
      <c r="BZ51" s="69" t="n">
        <v>4</v>
      </c>
      <c r="CA51" s="21" t="n">
        <f aca="false">(BZ51/$S51)*$U51</f>
        <v>38.16</v>
      </c>
      <c r="CB51" s="21"/>
      <c r="CC51" s="69" t="n">
        <v>4</v>
      </c>
      <c r="CD51" s="21" t="n">
        <f aca="false">(CC51/$S51)*$U51</f>
        <v>38.16</v>
      </c>
      <c r="CE51" s="21"/>
      <c r="CF51" s="69" t="n">
        <v>4</v>
      </c>
      <c r="CG51" s="21" t="n">
        <f aca="false">(CF51/$S51)*$U51</f>
        <v>38.16</v>
      </c>
      <c r="CH51" s="21"/>
      <c r="CI51" s="69" t="n">
        <v>4</v>
      </c>
      <c r="CJ51" s="21" t="n">
        <f aca="false">(CI51/$S51)*$U51</f>
        <v>38.16</v>
      </c>
      <c r="CK51" s="21"/>
      <c r="CN51" s="195" t="n">
        <f aca="false">$A51</f>
        <v>40</v>
      </c>
      <c r="CO51" s="69" t="n">
        <v>12</v>
      </c>
      <c r="CP51" s="21" t="n">
        <f aca="false">(CO51/$S51)*$U51</f>
        <v>114.48</v>
      </c>
      <c r="CQ51" s="21"/>
      <c r="CR51" s="69" t="n">
        <v>4</v>
      </c>
      <c r="CS51" s="21" t="n">
        <f aca="false">(CR51/$S51)*$U51</f>
        <v>38.16</v>
      </c>
      <c r="CT51" s="21"/>
      <c r="CU51" s="69" t="n">
        <v>4</v>
      </c>
      <c r="CV51" s="21" t="n">
        <f aca="false">(CU51/$S51)*$U51</f>
        <v>38.16</v>
      </c>
      <c r="CW51" s="21"/>
      <c r="CX51" s="69" t="n">
        <v>4</v>
      </c>
      <c r="CY51" s="21" t="n">
        <f aca="false">(CX51/$S51)*$U51</f>
        <v>38.16</v>
      </c>
      <c r="CZ51" s="21"/>
      <c r="DC51" s="195" t="n">
        <f aca="false">$A51</f>
        <v>40</v>
      </c>
      <c r="DD51" s="69" t="n">
        <v>4</v>
      </c>
      <c r="DE51" s="21" t="n">
        <f aca="false">(DD51/$S51)*$U51</f>
        <v>38.16</v>
      </c>
      <c r="DF51" s="21"/>
      <c r="DG51" s="69" t="n">
        <v>4</v>
      </c>
      <c r="DH51" s="21" t="n">
        <f aca="false">(DG51/$S51)*$U51</f>
        <v>38.16</v>
      </c>
      <c r="DI51" s="21"/>
      <c r="DJ51" s="69" t="n">
        <v>4</v>
      </c>
      <c r="DK51" s="21" t="n">
        <f aca="false">(DJ51/$S51)*$U51</f>
        <v>38.16</v>
      </c>
      <c r="DL51" s="21"/>
      <c r="DM51" s="69" t="n">
        <v>4</v>
      </c>
      <c r="DN51" s="21" t="n">
        <f aca="false">(DM51/$S51)*$U51</f>
        <v>38.16</v>
      </c>
      <c r="DO51" s="21"/>
      <c r="DR51" s="195" t="n">
        <f aca="false">$A51</f>
        <v>40</v>
      </c>
      <c r="DS51" s="69" t="n">
        <v>4</v>
      </c>
      <c r="DT51" s="21" t="n">
        <f aca="false">(DS51/$S51)*$U51</f>
        <v>38.16</v>
      </c>
      <c r="DU51" s="21"/>
      <c r="DV51" s="69" t="n">
        <v>8</v>
      </c>
      <c r="DW51" s="21" t="n">
        <f aca="false">(DV51/$S51)*$U51</f>
        <v>76.32</v>
      </c>
      <c r="DX51" s="21"/>
      <c r="DY51" s="69" t="n">
        <v>4</v>
      </c>
      <c r="DZ51" s="21" t="n">
        <f aca="false">(DY51/$S51)*$U51</f>
        <v>38.16</v>
      </c>
      <c r="EA51" s="21"/>
      <c r="EB51" s="69" t="n">
        <v>4</v>
      </c>
      <c r="EC51" s="21" t="n">
        <f aca="false">(EB51/$S51)*$U51</f>
        <v>38.16</v>
      </c>
      <c r="ED51" s="21"/>
      <c r="EG51" s="195" t="n">
        <f aca="false">$A51</f>
        <v>40</v>
      </c>
      <c r="EH51" s="69" t="n">
        <v>4</v>
      </c>
      <c r="EI51" s="21" t="n">
        <f aca="false">(EH51/$S51)*$U51</f>
        <v>38.16</v>
      </c>
      <c r="EJ51" s="21"/>
      <c r="EK51" s="195" t="n">
        <f aca="false">$A51</f>
        <v>40</v>
      </c>
      <c r="EL51" s="69" t="n">
        <v>4</v>
      </c>
      <c r="EM51" s="21" t="n">
        <f aca="false">(EL51/$S51)*$U51</f>
        <v>38.16</v>
      </c>
      <c r="EN51" s="21"/>
      <c r="EO51" s="199"/>
      <c r="EP51" s="199"/>
      <c r="EQ51" s="199"/>
    </row>
    <row r="52" customFormat="false" ht="33.75" hidden="false" customHeight="true" outlineLevel="0" collapsed="false">
      <c r="A52" s="195" t="n">
        <v>41</v>
      </c>
      <c r="B52" s="196" t="s">
        <v>306</v>
      </c>
      <c r="C52" s="196"/>
      <c r="D52" s="196"/>
      <c r="E52" s="196"/>
      <c r="F52" s="196"/>
      <c r="G52" s="196"/>
      <c r="H52" s="196"/>
      <c r="I52" s="196"/>
      <c r="J52" s="196"/>
      <c r="K52" s="196"/>
      <c r="L52" s="42" t="s">
        <v>8</v>
      </c>
      <c r="M52" s="42"/>
      <c r="N52" s="42"/>
      <c r="O52" s="197" t="s">
        <v>247</v>
      </c>
      <c r="P52" s="197"/>
      <c r="Q52" s="69" t="n">
        <f aca="false">AG52+AJ52+AM52+AP52+AV52+AY52+BB52+BE52+BK52+BN52+BQ52+BT52+BZ52+CC52+CF52+CI52+CO52+CR52+CU52+CX52+DD52+DG52+DJ52+DM52+DS52+DV52+DY52+EB52+EH52+EL52</f>
        <v>45</v>
      </c>
      <c r="R52" s="69"/>
      <c r="S52" s="69" t="n">
        <v>1</v>
      </c>
      <c r="T52" s="69"/>
      <c r="U52" s="198" t="n">
        <v>10.61</v>
      </c>
      <c r="V52" s="198"/>
      <c r="W52" s="198"/>
      <c r="X52" s="13"/>
      <c r="Y52" s="13"/>
      <c r="Z52" s="13"/>
      <c r="AA52" s="13"/>
      <c r="AB52" s="13"/>
      <c r="AC52" s="13"/>
      <c r="AF52" s="195" t="n">
        <f aca="false">$A52</f>
        <v>41</v>
      </c>
      <c r="AG52" s="69" t="n">
        <v>10</v>
      </c>
      <c r="AH52" s="21" t="n">
        <f aca="false">(AG52/$S52)*$U52</f>
        <v>106.1</v>
      </c>
      <c r="AI52" s="21"/>
      <c r="AJ52" s="69" t="n">
        <v>1</v>
      </c>
      <c r="AK52" s="21" t="n">
        <f aca="false">(AJ52/$S52)*$U52</f>
        <v>10.61</v>
      </c>
      <c r="AL52" s="21"/>
      <c r="AM52" s="69" t="n">
        <v>4</v>
      </c>
      <c r="AN52" s="21" t="n">
        <f aca="false">(AM52/$S52)*$U52</f>
        <v>42.44</v>
      </c>
      <c r="AO52" s="21"/>
      <c r="AP52" s="69" t="n">
        <v>1</v>
      </c>
      <c r="AQ52" s="21" t="n">
        <f aca="false">(AP52/$S52)*$U52</f>
        <v>10.61</v>
      </c>
      <c r="AR52" s="21"/>
      <c r="AU52" s="195" t="n">
        <f aca="false">$A52</f>
        <v>41</v>
      </c>
      <c r="AV52" s="69" t="n">
        <v>4</v>
      </c>
      <c r="AW52" s="21" t="n">
        <f aca="false">(AV52/$S52)*$U52</f>
        <v>42.44</v>
      </c>
      <c r="AX52" s="21"/>
      <c r="AY52" s="69" t="n">
        <v>1</v>
      </c>
      <c r="AZ52" s="21" t="n">
        <f aca="false">(AY52/$S52)*$U52</f>
        <v>10.61</v>
      </c>
      <c r="BA52" s="21"/>
      <c r="BB52" s="69" t="n">
        <v>1</v>
      </c>
      <c r="BC52" s="21" t="n">
        <f aca="false">(BB52/$S52)*$U52</f>
        <v>10.61</v>
      </c>
      <c r="BD52" s="21"/>
      <c r="BE52" s="69" t="n">
        <v>1</v>
      </c>
      <c r="BF52" s="21" t="n">
        <f aca="false">(BE52/$S52)*$U52</f>
        <v>10.61</v>
      </c>
      <c r="BG52" s="21"/>
      <c r="BJ52" s="195" t="n">
        <f aca="false">$A52</f>
        <v>41</v>
      </c>
      <c r="BK52" s="69" t="n">
        <v>1</v>
      </c>
      <c r="BL52" s="21" t="n">
        <f aca="false">(BK52/$S52)*$U52</f>
        <v>10.61</v>
      </c>
      <c r="BM52" s="21"/>
      <c r="BN52" s="69" t="n">
        <v>1</v>
      </c>
      <c r="BO52" s="21" t="n">
        <f aca="false">(BN52/$S52)*$U52</f>
        <v>10.61</v>
      </c>
      <c r="BP52" s="21"/>
      <c r="BQ52" s="69" t="n">
        <v>1</v>
      </c>
      <c r="BR52" s="21" t="n">
        <f aca="false">(BQ52/$S52)*$U52</f>
        <v>10.61</v>
      </c>
      <c r="BS52" s="21"/>
      <c r="BT52" s="69" t="n">
        <v>1</v>
      </c>
      <c r="BU52" s="21" t="n">
        <f aca="false">(BT52/$S52)*$U52</f>
        <v>10.61</v>
      </c>
      <c r="BV52" s="21"/>
      <c r="BY52" s="195" t="n">
        <f aca="false">$A52</f>
        <v>41</v>
      </c>
      <c r="BZ52" s="69" t="n">
        <v>1</v>
      </c>
      <c r="CA52" s="21" t="n">
        <f aca="false">(BZ52/$S52)*$U52</f>
        <v>10.61</v>
      </c>
      <c r="CB52" s="21"/>
      <c r="CC52" s="69" t="n">
        <v>1</v>
      </c>
      <c r="CD52" s="21" t="n">
        <f aca="false">(CC52/$S52)*$U52</f>
        <v>10.61</v>
      </c>
      <c r="CE52" s="21"/>
      <c r="CF52" s="69" t="n">
        <v>1</v>
      </c>
      <c r="CG52" s="21" t="n">
        <f aca="false">(CF52/$S52)*$U52</f>
        <v>10.61</v>
      </c>
      <c r="CH52" s="21"/>
      <c r="CI52" s="69" t="n">
        <v>1</v>
      </c>
      <c r="CJ52" s="21" t="n">
        <f aca="false">(CI52/$S52)*$U52</f>
        <v>10.61</v>
      </c>
      <c r="CK52" s="21"/>
      <c r="CN52" s="195" t="n">
        <f aca="false">$A52</f>
        <v>41</v>
      </c>
      <c r="CO52" s="69" t="n">
        <v>1</v>
      </c>
      <c r="CP52" s="21" t="n">
        <f aca="false">(CO52/$S52)*$U52</f>
        <v>10.61</v>
      </c>
      <c r="CQ52" s="21"/>
      <c r="CR52" s="69" t="n">
        <v>1</v>
      </c>
      <c r="CS52" s="21" t="n">
        <f aca="false">(CR52/$S52)*$U52</f>
        <v>10.61</v>
      </c>
      <c r="CT52" s="21"/>
      <c r="CU52" s="69" t="n">
        <v>1</v>
      </c>
      <c r="CV52" s="21" t="n">
        <f aca="false">(CU52/$S52)*$U52</f>
        <v>10.61</v>
      </c>
      <c r="CW52" s="21"/>
      <c r="CX52" s="69" t="n">
        <v>1</v>
      </c>
      <c r="CY52" s="21" t="n">
        <f aca="false">(CX52/$S52)*$U52</f>
        <v>10.61</v>
      </c>
      <c r="CZ52" s="21"/>
      <c r="DC52" s="195" t="n">
        <f aca="false">$A52</f>
        <v>41</v>
      </c>
      <c r="DD52" s="69" t="n">
        <v>1</v>
      </c>
      <c r="DE52" s="21" t="n">
        <f aca="false">(DD52/$S52)*$U52</f>
        <v>10.61</v>
      </c>
      <c r="DF52" s="21"/>
      <c r="DG52" s="69" t="n">
        <v>1</v>
      </c>
      <c r="DH52" s="21" t="n">
        <f aca="false">(DG52/$S52)*$U52</f>
        <v>10.61</v>
      </c>
      <c r="DI52" s="21"/>
      <c r="DJ52" s="69" t="n">
        <v>1</v>
      </c>
      <c r="DK52" s="21" t="n">
        <f aca="false">(DJ52/$S52)*$U52</f>
        <v>10.61</v>
      </c>
      <c r="DL52" s="21"/>
      <c r="DM52" s="69" t="n">
        <v>1</v>
      </c>
      <c r="DN52" s="21" t="n">
        <f aca="false">(DM52/$S52)*$U52</f>
        <v>10.61</v>
      </c>
      <c r="DO52" s="21"/>
      <c r="DR52" s="195" t="n">
        <f aca="false">$A52</f>
        <v>41</v>
      </c>
      <c r="DS52" s="69" t="n">
        <v>1</v>
      </c>
      <c r="DT52" s="21" t="n">
        <f aca="false">(DS52/$S52)*$U52</f>
        <v>10.61</v>
      </c>
      <c r="DU52" s="21"/>
      <c r="DV52" s="69" t="n">
        <v>1</v>
      </c>
      <c r="DW52" s="21" t="n">
        <f aca="false">(DV52/$S52)*$U52</f>
        <v>10.61</v>
      </c>
      <c r="DX52" s="21"/>
      <c r="DY52" s="69" t="n">
        <v>1</v>
      </c>
      <c r="DZ52" s="21" t="n">
        <f aca="false">(DY52/$S52)*$U52</f>
        <v>10.61</v>
      </c>
      <c r="EA52" s="21"/>
      <c r="EB52" s="69" t="n">
        <v>1</v>
      </c>
      <c r="EC52" s="21" t="n">
        <f aca="false">(EB52/$S52)*$U52</f>
        <v>10.61</v>
      </c>
      <c r="ED52" s="21"/>
      <c r="EG52" s="195" t="n">
        <f aca="false">$A52</f>
        <v>41</v>
      </c>
      <c r="EH52" s="69" t="n">
        <v>1</v>
      </c>
      <c r="EI52" s="21" t="n">
        <f aca="false">(EH52/$S52)*$U52</f>
        <v>10.61</v>
      </c>
      <c r="EJ52" s="21"/>
      <c r="EK52" s="195" t="n">
        <f aca="false">$A52</f>
        <v>41</v>
      </c>
      <c r="EL52" s="69" t="n">
        <v>1</v>
      </c>
      <c r="EM52" s="21" t="n">
        <f aca="false">(EL52/$S52)*$U52</f>
        <v>10.61</v>
      </c>
      <c r="EN52" s="21"/>
      <c r="EO52" s="199"/>
      <c r="EP52" s="199"/>
      <c r="EQ52" s="199"/>
    </row>
    <row r="53" customFormat="false" ht="33.75" hidden="false" customHeight="true" outlineLevel="0" collapsed="false">
      <c r="A53" s="195" t="n">
        <v>42</v>
      </c>
      <c r="B53" s="196" t="s">
        <v>307</v>
      </c>
      <c r="C53" s="196"/>
      <c r="D53" s="196"/>
      <c r="E53" s="196"/>
      <c r="F53" s="196"/>
      <c r="G53" s="196"/>
      <c r="H53" s="196"/>
      <c r="I53" s="196"/>
      <c r="J53" s="196"/>
      <c r="K53" s="196"/>
      <c r="L53" s="42" t="s">
        <v>8</v>
      </c>
      <c r="M53" s="42"/>
      <c r="N53" s="42"/>
      <c r="O53" s="197" t="s">
        <v>247</v>
      </c>
      <c r="P53" s="197"/>
      <c r="Q53" s="69" t="n">
        <f aca="false">AG53+AJ53+AM53+AP53+AV53+AY53+BB53+BE53+BK53+BN53+BQ53+BT53+BZ53+CC53+CF53+CI53+CO53+CR53+CU53+CX53+DD53+DG53+DJ53+DM53+DS53+DV53+DY53+EB53+EH53+EL53</f>
        <v>74</v>
      </c>
      <c r="R53" s="69"/>
      <c r="S53" s="69" t="n">
        <v>1</v>
      </c>
      <c r="T53" s="69"/>
      <c r="U53" s="198" t="n">
        <v>26.66</v>
      </c>
      <c r="V53" s="198"/>
      <c r="W53" s="198"/>
      <c r="X53" s="13"/>
      <c r="Y53" s="13"/>
      <c r="Z53" s="13"/>
      <c r="AA53" s="13"/>
      <c r="AB53" s="13"/>
      <c r="AC53" s="13"/>
      <c r="AF53" s="195" t="n">
        <f aca="false">$A53</f>
        <v>42</v>
      </c>
      <c r="AG53" s="69" t="n">
        <v>5</v>
      </c>
      <c r="AH53" s="21" t="n">
        <f aca="false">(AG53/$S53)*$U53</f>
        <v>133.3</v>
      </c>
      <c r="AI53" s="21"/>
      <c r="AJ53" s="69" t="n">
        <v>3</v>
      </c>
      <c r="AK53" s="21" t="n">
        <f aca="false">(AJ53/$S53)*$U53</f>
        <v>79.98</v>
      </c>
      <c r="AL53" s="21"/>
      <c r="AM53" s="69" t="n">
        <v>2</v>
      </c>
      <c r="AN53" s="21" t="n">
        <f aca="false">(AM53/$S53)*$U53</f>
        <v>53.32</v>
      </c>
      <c r="AO53" s="21"/>
      <c r="AP53" s="69" t="n">
        <v>1</v>
      </c>
      <c r="AQ53" s="21" t="n">
        <f aca="false">(AP53/$S53)*$U53</f>
        <v>26.66</v>
      </c>
      <c r="AR53" s="21"/>
      <c r="AU53" s="195" t="n">
        <f aca="false">$A53</f>
        <v>42</v>
      </c>
      <c r="AV53" s="69" t="n">
        <v>2</v>
      </c>
      <c r="AW53" s="21" t="n">
        <f aca="false">(AV53/$S53)*$U53</f>
        <v>53.32</v>
      </c>
      <c r="AX53" s="21"/>
      <c r="AY53" s="69" t="n">
        <v>6</v>
      </c>
      <c r="AZ53" s="21" t="n">
        <f aca="false">(AY53/$S53)*$U53</f>
        <v>159.96</v>
      </c>
      <c r="BA53" s="21"/>
      <c r="BB53" s="69" t="n">
        <v>4</v>
      </c>
      <c r="BC53" s="21" t="n">
        <f aca="false">(BB53/$S53)*$U53</f>
        <v>106.64</v>
      </c>
      <c r="BD53" s="21"/>
      <c r="BE53" s="69" t="n">
        <v>2</v>
      </c>
      <c r="BF53" s="21" t="n">
        <f aca="false">(BE53/$S53)*$U53</f>
        <v>53.32</v>
      </c>
      <c r="BG53" s="21"/>
      <c r="BJ53" s="195" t="n">
        <f aca="false">$A53</f>
        <v>42</v>
      </c>
      <c r="BK53" s="69" t="n">
        <v>2</v>
      </c>
      <c r="BL53" s="21" t="n">
        <f aca="false">(BK53/$S53)*$U53</f>
        <v>53.32</v>
      </c>
      <c r="BM53" s="21"/>
      <c r="BN53" s="69" t="n">
        <v>2</v>
      </c>
      <c r="BO53" s="21" t="n">
        <f aca="false">(BN53/$S53)*$U53</f>
        <v>53.32</v>
      </c>
      <c r="BP53" s="21"/>
      <c r="BQ53" s="69" t="n">
        <v>2</v>
      </c>
      <c r="BR53" s="21" t="n">
        <f aca="false">(BQ53/$S53)*$U53</f>
        <v>53.32</v>
      </c>
      <c r="BS53" s="21"/>
      <c r="BT53" s="69" t="n">
        <v>2</v>
      </c>
      <c r="BU53" s="21" t="n">
        <f aca="false">(BT53/$S53)*$U53</f>
        <v>53.32</v>
      </c>
      <c r="BV53" s="21"/>
      <c r="BY53" s="195" t="n">
        <f aca="false">$A53</f>
        <v>42</v>
      </c>
      <c r="BZ53" s="69" t="n">
        <v>2</v>
      </c>
      <c r="CA53" s="21" t="n">
        <f aca="false">(BZ53/$S53)*$U53</f>
        <v>53.32</v>
      </c>
      <c r="CB53" s="21"/>
      <c r="CC53" s="69" t="n">
        <v>2</v>
      </c>
      <c r="CD53" s="21" t="n">
        <f aca="false">(CC53/$S53)*$U53</f>
        <v>53.32</v>
      </c>
      <c r="CE53" s="21"/>
      <c r="CF53" s="69" t="n">
        <v>2</v>
      </c>
      <c r="CG53" s="21" t="n">
        <f aca="false">(CF53/$S53)*$U53</f>
        <v>53.32</v>
      </c>
      <c r="CH53" s="21"/>
      <c r="CI53" s="69" t="n">
        <v>2</v>
      </c>
      <c r="CJ53" s="21" t="n">
        <f aca="false">(CI53/$S53)*$U53</f>
        <v>53.32</v>
      </c>
      <c r="CK53" s="21"/>
      <c r="CN53" s="195" t="n">
        <f aca="false">$A53</f>
        <v>42</v>
      </c>
      <c r="CO53" s="69" t="n">
        <v>6</v>
      </c>
      <c r="CP53" s="21" t="n">
        <f aca="false">(CO53/$S53)*$U53</f>
        <v>159.96</v>
      </c>
      <c r="CQ53" s="21"/>
      <c r="CR53" s="69" t="n">
        <v>2</v>
      </c>
      <c r="CS53" s="21" t="n">
        <f aca="false">(CR53/$S53)*$U53</f>
        <v>53.32</v>
      </c>
      <c r="CT53" s="21"/>
      <c r="CU53" s="69" t="n">
        <v>2</v>
      </c>
      <c r="CV53" s="21" t="n">
        <f aca="false">(CU53/$S53)*$U53</f>
        <v>53.32</v>
      </c>
      <c r="CW53" s="21"/>
      <c r="CX53" s="69" t="n">
        <v>2</v>
      </c>
      <c r="CY53" s="21" t="n">
        <f aca="false">(CX53/$S53)*$U53</f>
        <v>53.32</v>
      </c>
      <c r="CZ53" s="21"/>
      <c r="DC53" s="195" t="n">
        <f aca="false">$A53</f>
        <v>42</v>
      </c>
      <c r="DD53" s="69" t="n">
        <v>2</v>
      </c>
      <c r="DE53" s="21" t="n">
        <f aca="false">(DD53/$S53)*$U53</f>
        <v>53.32</v>
      </c>
      <c r="DF53" s="21"/>
      <c r="DG53" s="69" t="n">
        <v>2</v>
      </c>
      <c r="DH53" s="21" t="n">
        <f aca="false">(DG53/$S53)*$U53</f>
        <v>53.32</v>
      </c>
      <c r="DI53" s="21"/>
      <c r="DJ53" s="69" t="n">
        <v>2</v>
      </c>
      <c r="DK53" s="21" t="n">
        <f aca="false">(DJ53/$S53)*$U53</f>
        <v>53.32</v>
      </c>
      <c r="DL53" s="21"/>
      <c r="DM53" s="69" t="n">
        <v>2</v>
      </c>
      <c r="DN53" s="21" t="n">
        <f aca="false">(DM53/$S53)*$U53</f>
        <v>53.32</v>
      </c>
      <c r="DO53" s="21"/>
      <c r="DR53" s="195" t="n">
        <f aca="false">$A53</f>
        <v>42</v>
      </c>
      <c r="DS53" s="69" t="n">
        <v>2</v>
      </c>
      <c r="DT53" s="21" t="n">
        <f aca="false">(DS53/$S53)*$U53</f>
        <v>53.32</v>
      </c>
      <c r="DU53" s="21"/>
      <c r="DV53" s="69" t="n">
        <v>4</v>
      </c>
      <c r="DW53" s="21" t="n">
        <f aca="false">(DV53/$S53)*$U53</f>
        <v>106.64</v>
      </c>
      <c r="DX53" s="21"/>
      <c r="DY53" s="69" t="n">
        <v>2</v>
      </c>
      <c r="DZ53" s="21" t="n">
        <f aca="false">(DY53/$S53)*$U53</f>
        <v>53.32</v>
      </c>
      <c r="EA53" s="21"/>
      <c r="EB53" s="69" t="n">
        <v>2</v>
      </c>
      <c r="EC53" s="21" t="n">
        <f aca="false">(EB53/$S53)*$U53</f>
        <v>53.32</v>
      </c>
      <c r="ED53" s="21"/>
      <c r="EG53" s="195" t="n">
        <f aca="false">$A53</f>
        <v>42</v>
      </c>
      <c r="EH53" s="69" t="n">
        <v>2</v>
      </c>
      <c r="EI53" s="21" t="n">
        <f aca="false">(EH53/$S53)*$U53</f>
        <v>53.32</v>
      </c>
      <c r="EJ53" s="21"/>
      <c r="EK53" s="195" t="n">
        <f aca="false">$A53</f>
        <v>42</v>
      </c>
      <c r="EL53" s="69" t="n">
        <v>1</v>
      </c>
      <c r="EM53" s="21" t="n">
        <f aca="false">(EL53/$S53)*$U53</f>
        <v>26.66</v>
      </c>
      <c r="EN53" s="21"/>
      <c r="EO53" s="199"/>
      <c r="EP53" s="199"/>
      <c r="EQ53" s="199"/>
    </row>
    <row r="54" customFormat="false" ht="33.75" hidden="false" customHeight="true" outlineLevel="0" collapsed="false">
      <c r="A54" s="195" t="n">
        <v>43</v>
      </c>
      <c r="B54" s="196" t="s">
        <v>308</v>
      </c>
      <c r="C54" s="196"/>
      <c r="D54" s="196"/>
      <c r="E54" s="196"/>
      <c r="F54" s="196"/>
      <c r="G54" s="196"/>
      <c r="H54" s="196"/>
      <c r="I54" s="196"/>
      <c r="J54" s="196"/>
      <c r="K54" s="196"/>
      <c r="L54" s="42" t="s">
        <v>8</v>
      </c>
      <c r="M54" s="42"/>
      <c r="N54" s="42"/>
      <c r="O54" s="197" t="s">
        <v>247</v>
      </c>
      <c r="P54" s="197"/>
      <c r="Q54" s="69" t="n">
        <f aca="false">AG54+AJ54+AM54+AP54+AV54+AY54+BB54+BE54+BK54+BN54+BQ54+BT54+BZ54+CC54+CF54+CI54+CO54+CR54+CU54+CX54+DD54+DG54+DJ54+DM54+DS54+DV54+DY54+EB54+EH54+EL54</f>
        <v>41</v>
      </c>
      <c r="R54" s="69"/>
      <c r="S54" s="69" t="n">
        <v>1</v>
      </c>
      <c r="T54" s="69"/>
      <c r="U54" s="198" t="n">
        <v>25.45</v>
      </c>
      <c r="V54" s="198"/>
      <c r="W54" s="198"/>
      <c r="X54" s="13"/>
      <c r="Y54" s="13"/>
      <c r="Z54" s="13"/>
      <c r="AA54" s="13"/>
      <c r="AB54" s="13"/>
      <c r="AC54" s="13"/>
      <c r="AF54" s="195" t="n">
        <f aca="false">$A54</f>
        <v>43</v>
      </c>
      <c r="AG54" s="69" t="n">
        <v>5</v>
      </c>
      <c r="AH54" s="21" t="n">
        <f aca="false">(AG54/$S54)*$U54</f>
        <v>127.25</v>
      </c>
      <c r="AI54" s="21"/>
      <c r="AJ54" s="69" t="n">
        <v>2</v>
      </c>
      <c r="AK54" s="21" t="n">
        <f aca="false">(AJ54/$S54)*$U54</f>
        <v>50.9</v>
      </c>
      <c r="AL54" s="21"/>
      <c r="AM54" s="69" t="n">
        <v>1</v>
      </c>
      <c r="AN54" s="21" t="n">
        <f aca="false">(AM54/$S54)*$U54</f>
        <v>25.45</v>
      </c>
      <c r="AO54" s="21"/>
      <c r="AP54" s="69" t="n">
        <v>1</v>
      </c>
      <c r="AQ54" s="21" t="n">
        <f aca="false">(AP54/$S54)*$U54</f>
        <v>25.45</v>
      </c>
      <c r="AR54" s="21"/>
      <c r="AU54" s="195" t="n">
        <f aca="false">$A54</f>
        <v>43</v>
      </c>
      <c r="AV54" s="69" t="n">
        <v>1</v>
      </c>
      <c r="AW54" s="21" t="n">
        <f aca="false">(AV54/$S54)*$U54</f>
        <v>25.45</v>
      </c>
      <c r="AX54" s="21"/>
      <c r="AY54" s="69" t="n">
        <v>3</v>
      </c>
      <c r="AZ54" s="21" t="n">
        <f aca="false">(AY54/$S54)*$U54</f>
        <v>76.35</v>
      </c>
      <c r="BA54" s="21"/>
      <c r="BB54" s="69" t="n">
        <v>2</v>
      </c>
      <c r="BC54" s="21" t="n">
        <f aca="false">(BB54/$S54)*$U54</f>
        <v>50.9</v>
      </c>
      <c r="BD54" s="21"/>
      <c r="BE54" s="69" t="n">
        <v>1</v>
      </c>
      <c r="BF54" s="21" t="n">
        <f aca="false">(BE54/$S54)*$U54</f>
        <v>25.45</v>
      </c>
      <c r="BG54" s="21"/>
      <c r="BJ54" s="195" t="n">
        <f aca="false">$A54</f>
        <v>43</v>
      </c>
      <c r="BK54" s="69" t="n">
        <v>1</v>
      </c>
      <c r="BL54" s="21" t="n">
        <f aca="false">(BK54/$S54)*$U54</f>
        <v>25.45</v>
      </c>
      <c r="BM54" s="21"/>
      <c r="BN54" s="69" t="n">
        <v>1</v>
      </c>
      <c r="BO54" s="21" t="n">
        <f aca="false">(BN54/$S54)*$U54</f>
        <v>25.45</v>
      </c>
      <c r="BP54" s="21"/>
      <c r="BQ54" s="69" t="n">
        <v>1</v>
      </c>
      <c r="BR54" s="21" t="n">
        <f aca="false">(BQ54/$S54)*$U54</f>
        <v>25.45</v>
      </c>
      <c r="BS54" s="21"/>
      <c r="BT54" s="69" t="n">
        <v>1</v>
      </c>
      <c r="BU54" s="21" t="n">
        <f aca="false">(BT54/$S54)*$U54</f>
        <v>25.45</v>
      </c>
      <c r="BV54" s="21"/>
      <c r="BY54" s="195" t="n">
        <f aca="false">$A54</f>
        <v>43</v>
      </c>
      <c r="BZ54" s="69" t="n">
        <v>1</v>
      </c>
      <c r="CA54" s="21" t="n">
        <f aca="false">(BZ54/$S54)*$U54</f>
        <v>25.45</v>
      </c>
      <c r="CB54" s="21"/>
      <c r="CC54" s="69" t="n">
        <v>1</v>
      </c>
      <c r="CD54" s="21" t="n">
        <f aca="false">(CC54/$S54)*$U54</f>
        <v>25.45</v>
      </c>
      <c r="CE54" s="21"/>
      <c r="CF54" s="69" t="n">
        <v>1</v>
      </c>
      <c r="CG54" s="21" t="n">
        <f aca="false">(CF54/$S54)*$U54</f>
        <v>25.45</v>
      </c>
      <c r="CH54" s="21"/>
      <c r="CI54" s="69" t="n">
        <v>1</v>
      </c>
      <c r="CJ54" s="21" t="n">
        <f aca="false">(CI54/$S54)*$U54</f>
        <v>25.45</v>
      </c>
      <c r="CK54" s="21"/>
      <c r="CN54" s="195" t="n">
        <f aca="false">$A54</f>
        <v>43</v>
      </c>
      <c r="CO54" s="69" t="n">
        <v>3</v>
      </c>
      <c r="CP54" s="21" t="n">
        <f aca="false">(CO54/$S54)*$U54</f>
        <v>76.35</v>
      </c>
      <c r="CQ54" s="21"/>
      <c r="CR54" s="69" t="n">
        <v>1</v>
      </c>
      <c r="CS54" s="21" t="n">
        <f aca="false">(CR54/$S54)*$U54</f>
        <v>25.45</v>
      </c>
      <c r="CT54" s="21"/>
      <c r="CU54" s="69" t="n">
        <v>1</v>
      </c>
      <c r="CV54" s="21" t="n">
        <f aca="false">(CU54/$S54)*$U54</f>
        <v>25.45</v>
      </c>
      <c r="CW54" s="21"/>
      <c r="CX54" s="69" t="n">
        <v>1</v>
      </c>
      <c r="CY54" s="21" t="n">
        <f aca="false">(CX54/$S54)*$U54</f>
        <v>25.45</v>
      </c>
      <c r="CZ54" s="21"/>
      <c r="DC54" s="195" t="n">
        <f aca="false">$A54</f>
        <v>43</v>
      </c>
      <c r="DD54" s="69" t="n">
        <v>1</v>
      </c>
      <c r="DE54" s="21" t="n">
        <f aca="false">(DD54/$S54)*$U54</f>
        <v>25.45</v>
      </c>
      <c r="DF54" s="21"/>
      <c r="DG54" s="69" t="n">
        <v>1</v>
      </c>
      <c r="DH54" s="21" t="n">
        <f aca="false">(DG54/$S54)*$U54</f>
        <v>25.45</v>
      </c>
      <c r="DI54" s="21"/>
      <c r="DJ54" s="69" t="n">
        <v>1</v>
      </c>
      <c r="DK54" s="21" t="n">
        <f aca="false">(DJ54/$S54)*$U54</f>
        <v>25.45</v>
      </c>
      <c r="DL54" s="21"/>
      <c r="DM54" s="69" t="n">
        <v>1</v>
      </c>
      <c r="DN54" s="21" t="n">
        <f aca="false">(DM54/$S54)*$U54</f>
        <v>25.45</v>
      </c>
      <c r="DO54" s="21"/>
      <c r="DR54" s="195" t="n">
        <f aca="false">$A54</f>
        <v>43</v>
      </c>
      <c r="DS54" s="69" t="n">
        <v>1</v>
      </c>
      <c r="DT54" s="21" t="n">
        <f aca="false">(DS54/$S54)*$U54</f>
        <v>25.45</v>
      </c>
      <c r="DU54" s="21"/>
      <c r="DV54" s="69" t="n">
        <v>2</v>
      </c>
      <c r="DW54" s="21" t="n">
        <f aca="false">(DV54/$S54)*$U54</f>
        <v>50.9</v>
      </c>
      <c r="DX54" s="21"/>
      <c r="DY54" s="69" t="n">
        <v>1</v>
      </c>
      <c r="DZ54" s="21" t="n">
        <f aca="false">(DY54/$S54)*$U54</f>
        <v>25.45</v>
      </c>
      <c r="EA54" s="21"/>
      <c r="EB54" s="69" t="n">
        <v>1</v>
      </c>
      <c r="EC54" s="21" t="n">
        <f aca="false">(EB54/$S54)*$U54</f>
        <v>25.45</v>
      </c>
      <c r="ED54" s="21"/>
      <c r="EG54" s="195" t="n">
        <f aca="false">$A54</f>
        <v>43</v>
      </c>
      <c r="EH54" s="69" t="n">
        <v>1</v>
      </c>
      <c r="EI54" s="21" t="n">
        <f aca="false">(EH54/$S54)*$U54</f>
        <v>25.45</v>
      </c>
      <c r="EJ54" s="21"/>
      <c r="EK54" s="195" t="n">
        <f aca="false">$A54</f>
        <v>43</v>
      </c>
      <c r="EL54" s="69" t="n">
        <v>1</v>
      </c>
      <c r="EM54" s="21" t="n">
        <f aca="false">(EL54/$S54)*$U54</f>
        <v>25.45</v>
      </c>
      <c r="EN54" s="21"/>
      <c r="EO54" s="199"/>
      <c r="EP54" s="199"/>
      <c r="EQ54" s="199"/>
    </row>
    <row r="55" customFormat="false" ht="33.75" hidden="false" customHeight="true" outlineLevel="0" collapsed="false">
      <c r="A55" s="195" t="n">
        <v>44</v>
      </c>
      <c r="B55" s="196" t="s">
        <v>309</v>
      </c>
      <c r="C55" s="196"/>
      <c r="D55" s="196"/>
      <c r="E55" s="196"/>
      <c r="F55" s="196"/>
      <c r="G55" s="196"/>
      <c r="H55" s="196"/>
      <c r="I55" s="196"/>
      <c r="J55" s="196"/>
      <c r="K55" s="196"/>
      <c r="L55" s="42" t="s">
        <v>8</v>
      </c>
      <c r="M55" s="42"/>
      <c r="N55" s="42"/>
      <c r="O55" s="197" t="s">
        <v>247</v>
      </c>
      <c r="P55" s="197"/>
      <c r="Q55" s="69" t="n">
        <f aca="false">AG55+AJ55+AM55+AP55+AV55+AY55+BB55+BE55+BK55+BN55+BQ55+BT55+BZ55+CC55+CF55+CI55+CO55+CR55+CU55+CX55+DD55+DG55+DJ55+DM55+DS55+DV55+DY55+EB55+EH55+EL55</f>
        <v>21</v>
      </c>
      <c r="R55" s="69"/>
      <c r="S55" s="69" t="n">
        <v>2</v>
      </c>
      <c r="T55" s="69"/>
      <c r="U55" s="198" t="n">
        <v>7.69</v>
      </c>
      <c r="V55" s="198"/>
      <c r="W55" s="198"/>
      <c r="X55" s="13"/>
      <c r="Y55" s="13"/>
      <c r="Z55" s="13"/>
      <c r="AA55" s="13"/>
      <c r="AB55" s="13"/>
      <c r="AC55" s="13"/>
      <c r="AF55" s="195" t="n">
        <f aca="false">$A55</f>
        <v>44</v>
      </c>
      <c r="AG55" s="69" t="n">
        <v>10</v>
      </c>
      <c r="AH55" s="21" t="n">
        <f aca="false">(AG55/$S55)*$U55</f>
        <v>38.45</v>
      </c>
      <c r="AI55" s="21"/>
      <c r="AJ55" s="69" t="n">
        <v>2</v>
      </c>
      <c r="AK55" s="21" t="n">
        <f aca="false">(AJ55/$S55)*$U55</f>
        <v>7.69</v>
      </c>
      <c r="AL55" s="21"/>
      <c r="AM55" s="69" t="n">
        <v>2</v>
      </c>
      <c r="AN55" s="21" t="n">
        <f aca="false">(AM55/$S55)*$U55</f>
        <v>7.69</v>
      </c>
      <c r="AO55" s="21"/>
      <c r="AP55" s="69" t="n">
        <v>2</v>
      </c>
      <c r="AQ55" s="21" t="n">
        <f aca="false">(AP55/$S55)*$U55</f>
        <v>7.69</v>
      </c>
      <c r="AR55" s="21"/>
      <c r="AU55" s="195" t="n">
        <f aca="false">$A55</f>
        <v>44</v>
      </c>
      <c r="AV55" s="69" t="n">
        <v>4</v>
      </c>
      <c r="AW55" s="21" t="n">
        <f aca="false">(AV55/$S55)*$U55</f>
        <v>15.38</v>
      </c>
      <c r="AX55" s="21"/>
      <c r="AY55" s="69" t="n">
        <v>0</v>
      </c>
      <c r="AZ55" s="21" t="n">
        <f aca="false">(AY55/$S55)*$U55</f>
        <v>0</v>
      </c>
      <c r="BA55" s="21"/>
      <c r="BB55" s="69" t="n">
        <v>0</v>
      </c>
      <c r="BC55" s="21" t="n">
        <f aca="false">(BB55/$S55)*$U55</f>
        <v>0</v>
      </c>
      <c r="BD55" s="21"/>
      <c r="BE55" s="69" t="n">
        <v>0</v>
      </c>
      <c r="BF55" s="21" t="n">
        <f aca="false">(BE55/$S55)*$U55</f>
        <v>0</v>
      </c>
      <c r="BG55" s="21"/>
      <c r="BJ55" s="195" t="n">
        <f aca="false">$A55</f>
        <v>44</v>
      </c>
      <c r="BK55" s="69" t="n">
        <v>0</v>
      </c>
      <c r="BL55" s="21" t="n">
        <f aca="false">(BK55/$S55)*$U55</f>
        <v>0</v>
      </c>
      <c r="BM55" s="21"/>
      <c r="BN55" s="69" t="n">
        <v>0</v>
      </c>
      <c r="BO55" s="21" t="n">
        <f aca="false">(BN55/$S55)*$U55</f>
        <v>0</v>
      </c>
      <c r="BP55" s="21"/>
      <c r="BQ55" s="69" t="n">
        <v>0</v>
      </c>
      <c r="BR55" s="21" t="n">
        <f aca="false">(BQ55/$S55)*$U55</f>
        <v>0</v>
      </c>
      <c r="BS55" s="21"/>
      <c r="BT55" s="69" t="n">
        <v>0</v>
      </c>
      <c r="BU55" s="21" t="n">
        <f aca="false">(BT55/$S55)*$U55</f>
        <v>0</v>
      </c>
      <c r="BV55" s="21"/>
      <c r="BY55" s="195" t="n">
        <f aca="false">$A55</f>
        <v>44</v>
      </c>
      <c r="BZ55" s="69" t="n">
        <v>0</v>
      </c>
      <c r="CA55" s="21" t="n">
        <f aca="false">(BZ55/$S55)*$U55</f>
        <v>0</v>
      </c>
      <c r="CB55" s="21"/>
      <c r="CC55" s="69" t="n">
        <v>0</v>
      </c>
      <c r="CD55" s="21" t="n">
        <f aca="false">(CC55/$S55)*$U55</f>
        <v>0</v>
      </c>
      <c r="CE55" s="21"/>
      <c r="CF55" s="69" t="n">
        <v>0</v>
      </c>
      <c r="CG55" s="21" t="n">
        <f aca="false">(CF55/$S55)*$U55</f>
        <v>0</v>
      </c>
      <c r="CH55" s="21"/>
      <c r="CI55" s="69" t="n">
        <v>0</v>
      </c>
      <c r="CJ55" s="21" t="n">
        <f aca="false">(CI55/$S55)*$U55</f>
        <v>0</v>
      </c>
      <c r="CK55" s="21"/>
      <c r="CN55" s="195" t="n">
        <f aca="false">$A55</f>
        <v>44</v>
      </c>
      <c r="CO55" s="69" t="n">
        <v>0</v>
      </c>
      <c r="CP55" s="21" t="n">
        <f aca="false">(CO55/$S55)*$U55</f>
        <v>0</v>
      </c>
      <c r="CQ55" s="21"/>
      <c r="CR55" s="69" t="n">
        <v>0</v>
      </c>
      <c r="CS55" s="21" t="n">
        <f aca="false">(CR55/$S55)*$U55</f>
        <v>0</v>
      </c>
      <c r="CT55" s="21"/>
      <c r="CU55" s="69" t="n">
        <v>0</v>
      </c>
      <c r="CV55" s="21" t="n">
        <f aca="false">(CU55/$S55)*$U55</f>
        <v>0</v>
      </c>
      <c r="CW55" s="21"/>
      <c r="CX55" s="69" t="n">
        <v>0</v>
      </c>
      <c r="CY55" s="21" t="n">
        <f aca="false">(CX55/$S55)*$U55</f>
        <v>0</v>
      </c>
      <c r="CZ55" s="21"/>
      <c r="DC55" s="195" t="n">
        <f aca="false">$A55</f>
        <v>44</v>
      </c>
      <c r="DD55" s="69" t="n">
        <v>0</v>
      </c>
      <c r="DE55" s="21" t="n">
        <f aca="false">(DD55/$S55)*$U55</f>
        <v>0</v>
      </c>
      <c r="DF55" s="21"/>
      <c r="DG55" s="69" t="n">
        <v>0</v>
      </c>
      <c r="DH55" s="21" t="n">
        <f aca="false">(DG55/$S55)*$U55</f>
        <v>0</v>
      </c>
      <c r="DI55" s="21"/>
      <c r="DJ55" s="69" t="n">
        <v>0</v>
      </c>
      <c r="DK55" s="21" t="n">
        <f aca="false">(DJ55/$S55)*$U55</f>
        <v>0</v>
      </c>
      <c r="DL55" s="21"/>
      <c r="DM55" s="69" t="n">
        <v>0</v>
      </c>
      <c r="DN55" s="21" t="n">
        <f aca="false">(DM55/$S55)*$U55</f>
        <v>0</v>
      </c>
      <c r="DO55" s="21"/>
      <c r="DR55" s="195" t="n">
        <f aca="false">$A55</f>
        <v>44</v>
      </c>
      <c r="DS55" s="69" t="n">
        <v>0</v>
      </c>
      <c r="DT55" s="21" t="n">
        <f aca="false">(DS55/$S55)*$U55</f>
        <v>0</v>
      </c>
      <c r="DU55" s="21"/>
      <c r="DV55" s="69" t="n">
        <v>0</v>
      </c>
      <c r="DW55" s="21" t="n">
        <f aca="false">(DV55/$S55)*$U55</f>
        <v>0</v>
      </c>
      <c r="DX55" s="21"/>
      <c r="DY55" s="69" t="n">
        <v>0</v>
      </c>
      <c r="DZ55" s="21" t="n">
        <f aca="false">(DY55/$S55)*$U55</f>
        <v>0</v>
      </c>
      <c r="EA55" s="21"/>
      <c r="EB55" s="69" t="n">
        <v>0</v>
      </c>
      <c r="EC55" s="21" t="n">
        <f aca="false">(EB55/$S55)*$U55</f>
        <v>0</v>
      </c>
      <c r="ED55" s="21"/>
      <c r="EG55" s="195" t="n">
        <f aca="false">$A55</f>
        <v>44</v>
      </c>
      <c r="EH55" s="69" t="n">
        <v>0</v>
      </c>
      <c r="EI55" s="21" t="n">
        <f aca="false">(EH55/$S55)*$U55</f>
        <v>0</v>
      </c>
      <c r="EJ55" s="21"/>
      <c r="EK55" s="195" t="n">
        <f aca="false">$A55</f>
        <v>44</v>
      </c>
      <c r="EL55" s="69" t="n">
        <v>1</v>
      </c>
      <c r="EM55" s="21" t="n">
        <f aca="false">(EL55/$S55)*$U55</f>
        <v>3.845</v>
      </c>
      <c r="EN55" s="21"/>
      <c r="EO55" s="199"/>
      <c r="EP55" s="199"/>
      <c r="EQ55" s="199"/>
    </row>
    <row r="56" customFormat="false" ht="33.75" hidden="false" customHeight="true" outlineLevel="0" collapsed="false">
      <c r="A56" s="195" t="n">
        <v>45</v>
      </c>
      <c r="B56" s="196" t="s">
        <v>310</v>
      </c>
      <c r="C56" s="196"/>
      <c r="D56" s="196"/>
      <c r="E56" s="196"/>
      <c r="F56" s="196"/>
      <c r="G56" s="196"/>
      <c r="H56" s="196"/>
      <c r="I56" s="196"/>
      <c r="J56" s="196"/>
      <c r="K56" s="196"/>
      <c r="L56" s="42" t="s">
        <v>8</v>
      </c>
      <c r="M56" s="42"/>
      <c r="N56" s="42"/>
      <c r="O56" s="197" t="s">
        <v>247</v>
      </c>
      <c r="P56" s="197"/>
      <c r="Q56" s="69" t="n">
        <f aca="false">AG56+AJ56+AM56+AP56+AV56+AY56+BB56+BE56+BK56+BN56+BQ56+BT56+BZ56+CC56+CF56+CI56+CO56+CR56+CU56+CX56+DD56+DG56+DJ56+DM56+DS56+DV56+DY56+EB56+EH56+EL56</f>
        <v>42</v>
      </c>
      <c r="R56" s="69"/>
      <c r="S56" s="69" t="n">
        <v>2</v>
      </c>
      <c r="T56" s="69"/>
      <c r="U56" s="198" t="n">
        <v>20.11</v>
      </c>
      <c r="V56" s="198"/>
      <c r="W56" s="198"/>
      <c r="X56" s="13"/>
      <c r="Y56" s="13"/>
      <c r="Z56" s="13"/>
      <c r="AA56" s="13"/>
      <c r="AB56" s="13"/>
      <c r="AC56" s="13"/>
      <c r="AF56" s="195" t="n">
        <f aca="false">$A56</f>
        <v>45</v>
      </c>
      <c r="AG56" s="69" t="n">
        <v>8</v>
      </c>
      <c r="AH56" s="21" t="n">
        <f aca="false">(AG56/$S56)*$U56</f>
        <v>80.44</v>
      </c>
      <c r="AI56" s="21"/>
      <c r="AJ56" s="69" t="n">
        <v>2</v>
      </c>
      <c r="AK56" s="21" t="n">
        <f aca="false">(AJ56/$S56)*$U56</f>
        <v>20.11</v>
      </c>
      <c r="AL56" s="21"/>
      <c r="AM56" s="69" t="n">
        <v>3</v>
      </c>
      <c r="AN56" s="21" t="n">
        <f aca="false">(AM56/$S56)*$U56</f>
        <v>30.165</v>
      </c>
      <c r="AO56" s="21"/>
      <c r="AP56" s="69" t="n">
        <v>1</v>
      </c>
      <c r="AQ56" s="21" t="n">
        <f aca="false">(AP56/$S56)*$U56</f>
        <v>10.055</v>
      </c>
      <c r="AR56" s="21"/>
      <c r="AU56" s="195" t="n">
        <f aca="false">$A56</f>
        <v>45</v>
      </c>
      <c r="AV56" s="69" t="n">
        <v>3</v>
      </c>
      <c r="AW56" s="21" t="n">
        <f aca="false">(AV56/$S56)*$U56</f>
        <v>30.165</v>
      </c>
      <c r="AX56" s="21"/>
      <c r="AY56" s="69" t="n">
        <v>1</v>
      </c>
      <c r="AZ56" s="21" t="n">
        <f aca="false">(AY56/$S56)*$U56</f>
        <v>10.055</v>
      </c>
      <c r="BA56" s="21"/>
      <c r="BB56" s="69" t="n">
        <v>1</v>
      </c>
      <c r="BC56" s="21" t="n">
        <f aca="false">(BB56/$S56)*$U56</f>
        <v>10.055</v>
      </c>
      <c r="BD56" s="21"/>
      <c r="BE56" s="69" t="n">
        <v>1</v>
      </c>
      <c r="BF56" s="21" t="n">
        <f aca="false">(BE56/$S56)*$U56</f>
        <v>10.055</v>
      </c>
      <c r="BG56" s="21"/>
      <c r="BJ56" s="195" t="n">
        <f aca="false">$A56</f>
        <v>45</v>
      </c>
      <c r="BK56" s="69" t="n">
        <v>1</v>
      </c>
      <c r="BL56" s="21" t="n">
        <f aca="false">(BK56/$S56)*$U56</f>
        <v>10.055</v>
      </c>
      <c r="BM56" s="21"/>
      <c r="BN56" s="69" t="n">
        <v>1</v>
      </c>
      <c r="BO56" s="21" t="n">
        <f aca="false">(BN56/$S56)*$U56</f>
        <v>10.055</v>
      </c>
      <c r="BP56" s="21"/>
      <c r="BQ56" s="69" t="n">
        <v>1</v>
      </c>
      <c r="BR56" s="21" t="n">
        <f aca="false">(BQ56/$S56)*$U56</f>
        <v>10.055</v>
      </c>
      <c r="BS56" s="21"/>
      <c r="BT56" s="69" t="n">
        <v>1</v>
      </c>
      <c r="BU56" s="21" t="n">
        <f aca="false">(BT56/$S56)*$U56</f>
        <v>10.055</v>
      </c>
      <c r="BV56" s="21"/>
      <c r="BY56" s="195" t="n">
        <f aca="false">$A56</f>
        <v>45</v>
      </c>
      <c r="BZ56" s="69" t="n">
        <v>1</v>
      </c>
      <c r="CA56" s="21" t="n">
        <f aca="false">(BZ56/$S56)*$U56</f>
        <v>10.055</v>
      </c>
      <c r="CB56" s="21"/>
      <c r="CC56" s="69" t="n">
        <v>1</v>
      </c>
      <c r="CD56" s="21" t="n">
        <f aca="false">(CC56/$S56)*$U56</f>
        <v>10.055</v>
      </c>
      <c r="CE56" s="21"/>
      <c r="CF56" s="69" t="n">
        <v>1</v>
      </c>
      <c r="CG56" s="21" t="n">
        <f aca="false">(CF56/$S56)*$U56</f>
        <v>10.055</v>
      </c>
      <c r="CH56" s="21"/>
      <c r="CI56" s="69" t="n">
        <v>1</v>
      </c>
      <c r="CJ56" s="21" t="n">
        <f aca="false">(CI56/$S56)*$U56</f>
        <v>10.055</v>
      </c>
      <c r="CK56" s="21"/>
      <c r="CN56" s="195" t="n">
        <f aca="false">$A56</f>
        <v>45</v>
      </c>
      <c r="CO56" s="69" t="n">
        <v>1</v>
      </c>
      <c r="CP56" s="21" t="n">
        <f aca="false">(CO56/$S56)*$U56</f>
        <v>10.055</v>
      </c>
      <c r="CQ56" s="21"/>
      <c r="CR56" s="69" t="n">
        <v>1</v>
      </c>
      <c r="CS56" s="21" t="n">
        <f aca="false">(CR56/$S56)*$U56</f>
        <v>10.055</v>
      </c>
      <c r="CT56" s="21"/>
      <c r="CU56" s="69" t="n">
        <v>1</v>
      </c>
      <c r="CV56" s="21" t="n">
        <f aca="false">(CU56/$S56)*$U56</f>
        <v>10.055</v>
      </c>
      <c r="CW56" s="21"/>
      <c r="CX56" s="69" t="n">
        <v>1</v>
      </c>
      <c r="CY56" s="21" t="n">
        <f aca="false">(CX56/$S56)*$U56</f>
        <v>10.055</v>
      </c>
      <c r="CZ56" s="21"/>
      <c r="DC56" s="195" t="n">
        <f aca="false">$A56</f>
        <v>45</v>
      </c>
      <c r="DD56" s="69" t="n">
        <v>1</v>
      </c>
      <c r="DE56" s="21" t="n">
        <f aca="false">(DD56/$S56)*$U56</f>
        <v>10.055</v>
      </c>
      <c r="DF56" s="21"/>
      <c r="DG56" s="69" t="n">
        <v>1</v>
      </c>
      <c r="DH56" s="21" t="n">
        <f aca="false">(DG56/$S56)*$U56</f>
        <v>10.055</v>
      </c>
      <c r="DI56" s="21"/>
      <c r="DJ56" s="69" t="n">
        <v>1</v>
      </c>
      <c r="DK56" s="21" t="n">
        <f aca="false">(DJ56/$S56)*$U56</f>
        <v>10.055</v>
      </c>
      <c r="DL56" s="21"/>
      <c r="DM56" s="69" t="n">
        <v>1</v>
      </c>
      <c r="DN56" s="21" t="n">
        <f aca="false">(DM56/$S56)*$U56</f>
        <v>10.055</v>
      </c>
      <c r="DO56" s="21"/>
      <c r="DR56" s="195" t="n">
        <f aca="false">$A56</f>
        <v>45</v>
      </c>
      <c r="DS56" s="69" t="n">
        <v>1</v>
      </c>
      <c r="DT56" s="21" t="n">
        <f aca="false">(DS56/$S56)*$U56</f>
        <v>10.055</v>
      </c>
      <c r="DU56" s="21"/>
      <c r="DV56" s="69" t="n">
        <v>1</v>
      </c>
      <c r="DW56" s="21" t="n">
        <f aca="false">(DV56/$S56)*$U56</f>
        <v>10.055</v>
      </c>
      <c r="DX56" s="21"/>
      <c r="DY56" s="69" t="n">
        <v>1</v>
      </c>
      <c r="DZ56" s="21" t="n">
        <f aca="false">(DY56/$S56)*$U56</f>
        <v>10.055</v>
      </c>
      <c r="EA56" s="21"/>
      <c r="EB56" s="69" t="n">
        <v>1</v>
      </c>
      <c r="EC56" s="21" t="n">
        <f aca="false">(EB56/$S56)*$U56</f>
        <v>10.055</v>
      </c>
      <c r="ED56" s="21"/>
      <c r="EG56" s="195" t="n">
        <f aca="false">$A56</f>
        <v>45</v>
      </c>
      <c r="EH56" s="69" t="n">
        <v>1</v>
      </c>
      <c r="EI56" s="21" t="n">
        <f aca="false">(EH56/$S56)*$U56</f>
        <v>10.055</v>
      </c>
      <c r="EJ56" s="21"/>
      <c r="EK56" s="195" t="n">
        <f aca="false">$A56</f>
        <v>45</v>
      </c>
      <c r="EL56" s="69" t="n">
        <v>1</v>
      </c>
      <c r="EM56" s="21" t="n">
        <f aca="false">(EL56/$S56)*$U56</f>
        <v>10.055</v>
      </c>
      <c r="EN56" s="21"/>
      <c r="EO56" s="199"/>
      <c r="EP56" s="199"/>
      <c r="EQ56" s="199"/>
    </row>
    <row r="57" customFormat="false" ht="33.75" hidden="false" customHeight="true" outlineLevel="0" collapsed="false">
      <c r="A57" s="195" t="n">
        <v>46</v>
      </c>
      <c r="B57" s="196" t="s">
        <v>311</v>
      </c>
      <c r="C57" s="196"/>
      <c r="D57" s="196"/>
      <c r="E57" s="196"/>
      <c r="F57" s="196"/>
      <c r="G57" s="196"/>
      <c r="H57" s="196"/>
      <c r="I57" s="196"/>
      <c r="J57" s="196"/>
      <c r="K57" s="196"/>
      <c r="L57" s="42" t="s">
        <v>8</v>
      </c>
      <c r="M57" s="42"/>
      <c r="N57" s="42"/>
      <c r="O57" s="197" t="s">
        <v>247</v>
      </c>
      <c r="P57" s="197"/>
      <c r="Q57" s="69" t="n">
        <f aca="false">AG57+AJ57+AM57+AP57+AV57+AY57+BB57+BE57+BK57+BN57+BQ57+BT57+BZ57+CC57+CF57+CI57+CO57+CR57+CU57+CX57+DD57+DG57+DJ57+DM57+DS57+DV57+DY57+EB57+EH57+EL57</f>
        <v>35</v>
      </c>
      <c r="R57" s="69"/>
      <c r="S57" s="69" t="n">
        <v>1</v>
      </c>
      <c r="T57" s="69"/>
      <c r="U57" s="198" t="n">
        <v>41</v>
      </c>
      <c r="V57" s="198"/>
      <c r="W57" s="198"/>
      <c r="X57" s="200"/>
      <c r="Y57" s="200"/>
      <c r="Z57" s="200"/>
      <c r="AA57" s="200"/>
      <c r="AB57" s="200"/>
      <c r="AC57" s="200"/>
      <c r="AF57" s="195" t="n">
        <f aca="false">$A57</f>
        <v>46</v>
      </c>
      <c r="AG57" s="69" t="n">
        <v>5</v>
      </c>
      <c r="AH57" s="21" t="n">
        <f aca="false">(AG57/$S57)*$U57</f>
        <v>205</v>
      </c>
      <c r="AI57" s="21"/>
      <c r="AJ57" s="69" t="n">
        <v>2</v>
      </c>
      <c r="AK57" s="21" t="n">
        <f aca="false">(AJ57/$S57)*$U57</f>
        <v>82</v>
      </c>
      <c r="AL57" s="21"/>
      <c r="AM57" s="69" t="n">
        <v>1</v>
      </c>
      <c r="AN57" s="21" t="n">
        <f aca="false">(AM57/$S57)*$U57</f>
        <v>41</v>
      </c>
      <c r="AO57" s="21"/>
      <c r="AP57" s="69" t="n">
        <v>1</v>
      </c>
      <c r="AQ57" s="21" t="n">
        <f aca="false">(AP57/$S57)*$U57</f>
        <v>41</v>
      </c>
      <c r="AR57" s="21"/>
      <c r="AU57" s="195" t="n">
        <f aca="false">$A57</f>
        <v>46</v>
      </c>
      <c r="AV57" s="69" t="n">
        <v>1</v>
      </c>
      <c r="AW57" s="21" t="n">
        <f aca="false">(AV57/$S57)*$U57</f>
        <v>41</v>
      </c>
      <c r="AX57" s="21"/>
      <c r="AY57" s="69" t="n">
        <v>1</v>
      </c>
      <c r="AZ57" s="21" t="n">
        <f aca="false">(AY57/$S57)*$U57</f>
        <v>41</v>
      </c>
      <c r="BA57" s="21"/>
      <c r="BB57" s="69" t="n">
        <v>1</v>
      </c>
      <c r="BC57" s="21" t="n">
        <f aca="false">(BB57/$S57)*$U57</f>
        <v>41</v>
      </c>
      <c r="BD57" s="21"/>
      <c r="BE57" s="69" t="n">
        <v>1</v>
      </c>
      <c r="BF57" s="21" t="n">
        <f aca="false">(BE57/$S57)*$U57</f>
        <v>41</v>
      </c>
      <c r="BG57" s="21"/>
      <c r="BJ57" s="195" t="n">
        <f aca="false">$A57</f>
        <v>46</v>
      </c>
      <c r="BK57" s="69" t="n">
        <v>1</v>
      </c>
      <c r="BL57" s="21" t="n">
        <f aca="false">(BK57/$S57)*$U57</f>
        <v>41</v>
      </c>
      <c r="BM57" s="21"/>
      <c r="BN57" s="69" t="n">
        <v>1</v>
      </c>
      <c r="BO57" s="21" t="n">
        <f aca="false">(BN57/$S57)*$U57</f>
        <v>41</v>
      </c>
      <c r="BP57" s="21"/>
      <c r="BQ57" s="69" t="n">
        <v>1</v>
      </c>
      <c r="BR57" s="21" t="n">
        <f aca="false">(BQ57/$S57)*$U57</f>
        <v>41</v>
      </c>
      <c r="BS57" s="21"/>
      <c r="BT57" s="69" t="n">
        <v>1</v>
      </c>
      <c r="BU57" s="21" t="n">
        <f aca="false">(BT57/$S57)*$U57</f>
        <v>41</v>
      </c>
      <c r="BV57" s="21"/>
      <c r="BY57" s="195" t="n">
        <f aca="false">$A57</f>
        <v>46</v>
      </c>
      <c r="BZ57" s="69" t="n">
        <v>1</v>
      </c>
      <c r="CA57" s="21" t="n">
        <f aca="false">(BZ57/$S57)*$U57</f>
        <v>41</v>
      </c>
      <c r="CB57" s="21"/>
      <c r="CC57" s="69" t="n">
        <v>1</v>
      </c>
      <c r="CD57" s="21" t="n">
        <f aca="false">(CC57/$S57)*$U57</f>
        <v>41</v>
      </c>
      <c r="CE57" s="21"/>
      <c r="CF57" s="69" t="n">
        <v>1</v>
      </c>
      <c r="CG57" s="21" t="n">
        <f aca="false">(CF57/$S57)*$U57</f>
        <v>41</v>
      </c>
      <c r="CH57" s="21"/>
      <c r="CI57" s="69" t="n">
        <v>1</v>
      </c>
      <c r="CJ57" s="21" t="n">
        <f aca="false">(CI57/$S57)*$U57</f>
        <v>41</v>
      </c>
      <c r="CK57" s="21"/>
      <c r="CN57" s="195" t="n">
        <f aca="false">$A57</f>
        <v>46</v>
      </c>
      <c r="CO57" s="69" t="n">
        <v>1</v>
      </c>
      <c r="CP57" s="21" t="n">
        <f aca="false">(CO57/$S57)*$U57</f>
        <v>41</v>
      </c>
      <c r="CQ57" s="21"/>
      <c r="CR57" s="69" t="n">
        <v>1</v>
      </c>
      <c r="CS57" s="21" t="n">
        <f aca="false">(CR57/$S57)*$U57</f>
        <v>41</v>
      </c>
      <c r="CT57" s="21"/>
      <c r="CU57" s="69" t="n">
        <v>1</v>
      </c>
      <c r="CV57" s="21" t="n">
        <f aca="false">(CU57/$S57)*$U57</f>
        <v>41</v>
      </c>
      <c r="CW57" s="21"/>
      <c r="CX57" s="69" t="n">
        <v>1</v>
      </c>
      <c r="CY57" s="21" t="n">
        <f aca="false">(CX57/$S57)*$U57</f>
        <v>41</v>
      </c>
      <c r="CZ57" s="21"/>
      <c r="DC57" s="195" t="n">
        <f aca="false">$A57</f>
        <v>46</v>
      </c>
      <c r="DD57" s="69" t="n">
        <v>1</v>
      </c>
      <c r="DE57" s="21" t="n">
        <f aca="false">(DD57/$S57)*$U57</f>
        <v>41</v>
      </c>
      <c r="DF57" s="21"/>
      <c r="DG57" s="69" t="n">
        <v>1</v>
      </c>
      <c r="DH57" s="21" t="n">
        <f aca="false">(DG57/$S57)*$U57</f>
        <v>41</v>
      </c>
      <c r="DI57" s="21"/>
      <c r="DJ57" s="69" t="n">
        <v>1</v>
      </c>
      <c r="DK57" s="21" t="n">
        <f aca="false">(DJ57/$S57)*$U57</f>
        <v>41</v>
      </c>
      <c r="DL57" s="21"/>
      <c r="DM57" s="69" t="n">
        <v>1</v>
      </c>
      <c r="DN57" s="21" t="n">
        <f aca="false">(DM57/$S57)*$U57</f>
        <v>41</v>
      </c>
      <c r="DO57" s="21"/>
      <c r="DR57" s="195" t="n">
        <f aca="false">$A57</f>
        <v>46</v>
      </c>
      <c r="DS57" s="69" t="n">
        <v>1</v>
      </c>
      <c r="DT57" s="21" t="n">
        <f aca="false">(DS57/$S57)*$U57</f>
        <v>41</v>
      </c>
      <c r="DU57" s="21"/>
      <c r="DV57" s="69" t="n">
        <v>1</v>
      </c>
      <c r="DW57" s="21" t="n">
        <f aca="false">(DV57/$S57)*$U57</f>
        <v>41</v>
      </c>
      <c r="DX57" s="21"/>
      <c r="DY57" s="69" t="n">
        <v>1</v>
      </c>
      <c r="DZ57" s="21" t="n">
        <f aca="false">(DY57/$S57)*$U57</f>
        <v>41</v>
      </c>
      <c r="EA57" s="21"/>
      <c r="EB57" s="69" t="n">
        <v>1</v>
      </c>
      <c r="EC57" s="21" t="n">
        <f aca="false">(EB57/$S57)*$U57</f>
        <v>41</v>
      </c>
      <c r="ED57" s="21"/>
      <c r="EG57" s="195" t="n">
        <f aca="false">$A57</f>
        <v>46</v>
      </c>
      <c r="EH57" s="69" t="n">
        <v>1</v>
      </c>
      <c r="EI57" s="21" t="n">
        <f aca="false">(EH57/$S57)*$U57</f>
        <v>41</v>
      </c>
      <c r="EJ57" s="21"/>
      <c r="EK57" s="195" t="n">
        <f aca="false">$A57</f>
        <v>46</v>
      </c>
      <c r="EL57" s="69" t="n">
        <v>1</v>
      </c>
      <c r="EM57" s="21"/>
      <c r="EN57" s="21"/>
      <c r="EO57" s="199"/>
      <c r="EP57" s="199"/>
      <c r="EQ57" s="199"/>
    </row>
    <row r="58" customFormat="false" ht="33.75" hidden="false" customHeight="true" outlineLevel="0" collapsed="false">
      <c r="A58" s="195" t="n">
        <v>47</v>
      </c>
      <c r="B58" s="196" t="s">
        <v>312</v>
      </c>
      <c r="C58" s="196"/>
      <c r="D58" s="196"/>
      <c r="E58" s="196"/>
      <c r="F58" s="196"/>
      <c r="G58" s="196"/>
      <c r="H58" s="196"/>
      <c r="I58" s="196"/>
      <c r="J58" s="196"/>
      <c r="K58" s="196"/>
      <c r="L58" s="42" t="s">
        <v>8</v>
      </c>
      <c r="M58" s="42"/>
      <c r="N58" s="42"/>
      <c r="O58" s="197" t="s">
        <v>247</v>
      </c>
      <c r="P58" s="197"/>
      <c r="Q58" s="69" t="n">
        <f aca="false">AG58+AJ58+AM58+AP58+AV58+AY58+BB58+BE58+BK58+BN58+BQ58+BT58+BZ58+CC58+CF58+CI58+CO58+CR58+CU58+CX58+DD58+DG58+DJ58+DM58+DS58+DV58+DY58+EB58+EH58+EL58</f>
        <v>30</v>
      </c>
      <c r="R58" s="69"/>
      <c r="S58" s="69" t="n">
        <v>12</v>
      </c>
      <c r="T58" s="69"/>
      <c r="U58" s="198" t="n">
        <v>72.96</v>
      </c>
      <c r="V58" s="198"/>
      <c r="W58" s="198"/>
      <c r="X58" s="200"/>
      <c r="Y58" s="200"/>
      <c r="Z58" s="200"/>
      <c r="AA58" s="200"/>
      <c r="AB58" s="200"/>
      <c r="AC58" s="200"/>
      <c r="AF58" s="195" t="n">
        <f aca="false">$A58</f>
        <v>47</v>
      </c>
      <c r="AG58" s="69" t="n">
        <v>1</v>
      </c>
      <c r="AH58" s="21" t="n">
        <f aca="false">(AG58/$S58)*$U58</f>
        <v>6.08</v>
      </c>
      <c r="AI58" s="21"/>
      <c r="AJ58" s="69" t="n">
        <v>1</v>
      </c>
      <c r="AK58" s="21" t="n">
        <f aca="false">(AJ58/$S58)*$U58</f>
        <v>6.08</v>
      </c>
      <c r="AL58" s="21"/>
      <c r="AM58" s="69" t="n">
        <v>1</v>
      </c>
      <c r="AN58" s="21" t="n">
        <f aca="false">(AM58/$S58)*$U58</f>
        <v>6.08</v>
      </c>
      <c r="AO58" s="21"/>
      <c r="AP58" s="69" t="n">
        <v>1</v>
      </c>
      <c r="AQ58" s="21" t="n">
        <f aca="false">(AP58/$S58)*$U58</f>
        <v>6.08</v>
      </c>
      <c r="AR58" s="21"/>
      <c r="AU58" s="195" t="n">
        <f aca="false">$A58</f>
        <v>47</v>
      </c>
      <c r="AV58" s="69" t="n">
        <v>1</v>
      </c>
      <c r="AW58" s="21" t="n">
        <f aca="false">(AV58/$S58)*$U58</f>
        <v>6.08</v>
      </c>
      <c r="AX58" s="21"/>
      <c r="AY58" s="69" t="n">
        <v>1</v>
      </c>
      <c r="AZ58" s="21" t="n">
        <f aca="false">(AY58/$S58)*$U58</f>
        <v>6.08</v>
      </c>
      <c r="BA58" s="21"/>
      <c r="BB58" s="69" t="n">
        <v>1</v>
      </c>
      <c r="BC58" s="21" t="n">
        <f aca="false">(BB58/$S58)*$U58</f>
        <v>6.08</v>
      </c>
      <c r="BD58" s="21"/>
      <c r="BE58" s="69" t="n">
        <v>1</v>
      </c>
      <c r="BF58" s="21" t="n">
        <f aca="false">(BE58/$S58)*$U58</f>
        <v>6.08</v>
      </c>
      <c r="BG58" s="21"/>
      <c r="BJ58" s="195" t="n">
        <f aca="false">$A58</f>
        <v>47</v>
      </c>
      <c r="BK58" s="69" t="n">
        <v>1</v>
      </c>
      <c r="BL58" s="21" t="n">
        <f aca="false">(BK58/$S58)*$U58</f>
        <v>6.08</v>
      </c>
      <c r="BM58" s="21"/>
      <c r="BN58" s="69" t="n">
        <v>1</v>
      </c>
      <c r="BO58" s="21" t="n">
        <f aca="false">(BN58/$S58)*$U58</f>
        <v>6.08</v>
      </c>
      <c r="BP58" s="21"/>
      <c r="BQ58" s="69" t="n">
        <v>1</v>
      </c>
      <c r="BR58" s="21" t="n">
        <f aca="false">(BQ58/$S58)*$U58</f>
        <v>6.08</v>
      </c>
      <c r="BS58" s="21"/>
      <c r="BT58" s="69" t="n">
        <v>1</v>
      </c>
      <c r="BU58" s="21" t="n">
        <f aca="false">(BT58/$S58)*$U58</f>
        <v>6.08</v>
      </c>
      <c r="BV58" s="21"/>
      <c r="BY58" s="195" t="n">
        <f aca="false">$A58</f>
        <v>47</v>
      </c>
      <c r="BZ58" s="69" t="n">
        <v>1</v>
      </c>
      <c r="CA58" s="21" t="n">
        <f aca="false">(BZ58/$S58)*$U58</f>
        <v>6.08</v>
      </c>
      <c r="CB58" s="21"/>
      <c r="CC58" s="69" t="n">
        <v>1</v>
      </c>
      <c r="CD58" s="21" t="n">
        <f aca="false">(CC58/$S58)*$U58</f>
        <v>6.08</v>
      </c>
      <c r="CE58" s="21"/>
      <c r="CF58" s="69" t="n">
        <v>1</v>
      </c>
      <c r="CG58" s="21" t="n">
        <f aca="false">(CF58/$S58)*$U58</f>
        <v>6.08</v>
      </c>
      <c r="CH58" s="21"/>
      <c r="CI58" s="69" t="n">
        <v>1</v>
      </c>
      <c r="CJ58" s="21" t="n">
        <f aca="false">(CI58/$S58)*$U58</f>
        <v>6.08</v>
      </c>
      <c r="CK58" s="21"/>
      <c r="CN58" s="195" t="n">
        <f aca="false">$A58</f>
        <v>47</v>
      </c>
      <c r="CO58" s="69" t="n">
        <v>1</v>
      </c>
      <c r="CP58" s="21" t="n">
        <f aca="false">(CO58/$S58)*$U58</f>
        <v>6.08</v>
      </c>
      <c r="CQ58" s="21"/>
      <c r="CR58" s="69" t="n">
        <v>1</v>
      </c>
      <c r="CS58" s="21" t="n">
        <f aca="false">(CR58/$S58)*$U58</f>
        <v>6.08</v>
      </c>
      <c r="CT58" s="21"/>
      <c r="CU58" s="69" t="n">
        <v>1</v>
      </c>
      <c r="CV58" s="21" t="n">
        <f aca="false">(CU58/$S58)*$U58</f>
        <v>6.08</v>
      </c>
      <c r="CW58" s="21"/>
      <c r="CX58" s="69" t="n">
        <v>1</v>
      </c>
      <c r="CY58" s="21" t="n">
        <f aca="false">(CX58/$S58)*$U58</f>
        <v>6.08</v>
      </c>
      <c r="CZ58" s="21"/>
      <c r="DC58" s="195" t="n">
        <f aca="false">$A58</f>
        <v>47</v>
      </c>
      <c r="DD58" s="69" t="n">
        <v>1</v>
      </c>
      <c r="DE58" s="21" t="n">
        <f aca="false">(DD58/$S58)*$U58</f>
        <v>6.08</v>
      </c>
      <c r="DF58" s="21"/>
      <c r="DG58" s="69" t="n">
        <v>1</v>
      </c>
      <c r="DH58" s="21" t="n">
        <f aca="false">(DG58/$S58)*$U58</f>
        <v>6.08</v>
      </c>
      <c r="DI58" s="21"/>
      <c r="DJ58" s="69" t="n">
        <v>1</v>
      </c>
      <c r="DK58" s="21" t="n">
        <f aca="false">(DJ58/$S58)*$U58</f>
        <v>6.08</v>
      </c>
      <c r="DL58" s="21"/>
      <c r="DM58" s="69" t="n">
        <v>1</v>
      </c>
      <c r="DN58" s="21" t="n">
        <f aca="false">(DM58/$S58)*$U58</f>
        <v>6.08</v>
      </c>
      <c r="DO58" s="21"/>
      <c r="DR58" s="195" t="n">
        <f aca="false">$A58</f>
        <v>47</v>
      </c>
      <c r="DS58" s="69" t="n">
        <v>1</v>
      </c>
      <c r="DT58" s="21" t="n">
        <f aca="false">(DS58/$S58)*$U58</f>
        <v>6.08</v>
      </c>
      <c r="DU58" s="21"/>
      <c r="DV58" s="69" t="n">
        <v>1</v>
      </c>
      <c r="DW58" s="21" t="n">
        <f aca="false">(DV58/$S58)*$U58</f>
        <v>6.08</v>
      </c>
      <c r="DX58" s="21"/>
      <c r="DY58" s="69" t="n">
        <v>1</v>
      </c>
      <c r="DZ58" s="21" t="n">
        <f aca="false">(DY58/$S58)*$U58</f>
        <v>6.08</v>
      </c>
      <c r="EA58" s="21"/>
      <c r="EB58" s="69" t="n">
        <v>1</v>
      </c>
      <c r="EC58" s="21" t="n">
        <f aca="false">(EB58/$S58)*$U58</f>
        <v>6.08</v>
      </c>
      <c r="ED58" s="21"/>
      <c r="EG58" s="195" t="n">
        <f aca="false">$A58</f>
        <v>47</v>
      </c>
      <c r="EH58" s="69" t="n">
        <v>1</v>
      </c>
      <c r="EI58" s="21" t="n">
        <f aca="false">(EH58/$S58)*$U58</f>
        <v>6.08</v>
      </c>
      <c r="EJ58" s="21"/>
      <c r="EK58" s="195" t="n">
        <f aca="false">$A58</f>
        <v>47</v>
      </c>
      <c r="EL58" s="69" t="n">
        <v>1</v>
      </c>
      <c r="EM58" s="21" t="n">
        <f aca="false">(EL58/$S58)*$U58</f>
        <v>6.08</v>
      </c>
      <c r="EN58" s="21"/>
      <c r="EO58" s="199"/>
      <c r="EP58" s="199"/>
      <c r="EQ58" s="199"/>
    </row>
    <row r="59" customFormat="false" ht="33.75" hidden="false" customHeight="true" outlineLevel="0" collapsed="false">
      <c r="A59" s="195" t="n">
        <v>48</v>
      </c>
      <c r="B59" s="196" t="s">
        <v>313</v>
      </c>
      <c r="C59" s="196"/>
      <c r="D59" s="196"/>
      <c r="E59" s="196"/>
      <c r="F59" s="196"/>
      <c r="G59" s="196"/>
      <c r="H59" s="196"/>
      <c r="I59" s="196"/>
      <c r="J59" s="196"/>
      <c r="K59" s="196"/>
      <c r="L59" s="42" t="s">
        <v>8</v>
      </c>
      <c r="M59" s="42"/>
      <c r="N59" s="42"/>
      <c r="O59" s="197" t="s">
        <v>247</v>
      </c>
      <c r="P59" s="197"/>
      <c r="Q59" s="69" t="n">
        <f aca="false">AG59+AJ59+AM59+AP59+AV59+AY59+BB59+BE59+BK59+BN59+BQ59+BT59+BZ59+CC59+CF59+CI59+CO59+CR59+CU59+CX59+DD59+DG59+DJ59+DM59+DS59+DV59+DY59+EB59+EH59+EL59</f>
        <v>39</v>
      </c>
      <c r="R59" s="69"/>
      <c r="S59" s="69" t="n">
        <v>1</v>
      </c>
      <c r="T59" s="69"/>
      <c r="U59" s="198" t="n">
        <v>2.29</v>
      </c>
      <c r="V59" s="198"/>
      <c r="W59" s="198"/>
      <c r="X59" s="200"/>
      <c r="Y59" s="200"/>
      <c r="Z59" s="200"/>
      <c r="AA59" s="200"/>
      <c r="AB59" s="200"/>
      <c r="AC59" s="200"/>
      <c r="AF59" s="195" t="n">
        <f aca="false">$A59</f>
        <v>48</v>
      </c>
      <c r="AG59" s="69" t="n">
        <v>2</v>
      </c>
      <c r="AH59" s="21" t="n">
        <f aca="false">(AG59/$S59)*$U59</f>
        <v>4.58</v>
      </c>
      <c r="AI59" s="21"/>
      <c r="AJ59" s="69" t="n">
        <v>2</v>
      </c>
      <c r="AK59" s="21" t="n">
        <f aca="false">(AJ59/$S59)*$U59</f>
        <v>4.58</v>
      </c>
      <c r="AL59" s="21"/>
      <c r="AM59" s="69" t="n">
        <v>2</v>
      </c>
      <c r="AN59" s="21" t="n">
        <f aca="false">(AM59/$S59)*$U59</f>
        <v>4.58</v>
      </c>
      <c r="AO59" s="21"/>
      <c r="AP59" s="69" t="n">
        <v>2</v>
      </c>
      <c r="AQ59" s="21" t="n">
        <f aca="false">(AP59/$S59)*$U59</f>
        <v>4.58</v>
      </c>
      <c r="AR59" s="21"/>
      <c r="AU59" s="195" t="n">
        <f aca="false">$A59</f>
        <v>48</v>
      </c>
      <c r="AV59" s="69" t="n">
        <v>2</v>
      </c>
      <c r="AW59" s="21" t="n">
        <f aca="false">(AV59/$S59)*$U59</f>
        <v>4.58</v>
      </c>
      <c r="AX59" s="21"/>
      <c r="AY59" s="69" t="n">
        <v>2</v>
      </c>
      <c r="AZ59" s="21" t="n">
        <f aca="false">(AY59/$S59)*$U59</f>
        <v>4.58</v>
      </c>
      <c r="BA59" s="21"/>
      <c r="BB59" s="69" t="n">
        <v>2</v>
      </c>
      <c r="BC59" s="21" t="n">
        <f aca="false">(BB59/$S59)*$U59</f>
        <v>4.58</v>
      </c>
      <c r="BD59" s="21"/>
      <c r="BE59" s="69" t="n">
        <v>1</v>
      </c>
      <c r="BF59" s="21" t="n">
        <f aca="false">(BE59/$S59)*$U59</f>
        <v>2.29</v>
      </c>
      <c r="BG59" s="21"/>
      <c r="BJ59" s="195" t="n">
        <f aca="false">$A59</f>
        <v>48</v>
      </c>
      <c r="BK59" s="69" t="n">
        <v>1</v>
      </c>
      <c r="BL59" s="21" t="n">
        <f aca="false">(BK59/$S59)*$U59</f>
        <v>2.29</v>
      </c>
      <c r="BM59" s="21"/>
      <c r="BN59" s="69" t="n">
        <v>1</v>
      </c>
      <c r="BO59" s="21" t="n">
        <f aca="false">(BN59/$S59)*$U59</f>
        <v>2.29</v>
      </c>
      <c r="BP59" s="21"/>
      <c r="BQ59" s="69" t="n">
        <v>1</v>
      </c>
      <c r="BR59" s="21" t="n">
        <f aca="false">(BQ59/$S59)*$U59</f>
        <v>2.29</v>
      </c>
      <c r="BS59" s="21"/>
      <c r="BT59" s="69" t="n">
        <v>1</v>
      </c>
      <c r="BU59" s="21" t="n">
        <f aca="false">(BT59/$S59)*$U59</f>
        <v>2.29</v>
      </c>
      <c r="BV59" s="21"/>
      <c r="BY59" s="195" t="n">
        <f aca="false">$A59</f>
        <v>48</v>
      </c>
      <c r="BZ59" s="69" t="n">
        <v>1</v>
      </c>
      <c r="CA59" s="21" t="n">
        <f aca="false">(BZ59/$S59)*$U59</f>
        <v>2.29</v>
      </c>
      <c r="CB59" s="21"/>
      <c r="CC59" s="69" t="n">
        <v>1</v>
      </c>
      <c r="CD59" s="21" t="n">
        <f aca="false">(CC59/$S59)*$U59</f>
        <v>2.29</v>
      </c>
      <c r="CE59" s="21"/>
      <c r="CF59" s="69" t="n">
        <v>1</v>
      </c>
      <c r="CG59" s="21" t="n">
        <f aca="false">(CF59/$S59)*$U59</f>
        <v>2.29</v>
      </c>
      <c r="CH59" s="21"/>
      <c r="CI59" s="69" t="n">
        <v>1</v>
      </c>
      <c r="CJ59" s="21" t="n">
        <f aca="false">(CI59/$S59)*$U59</f>
        <v>2.29</v>
      </c>
      <c r="CK59" s="21"/>
      <c r="CN59" s="195" t="n">
        <f aca="false">$A59</f>
        <v>48</v>
      </c>
      <c r="CO59" s="69" t="n">
        <v>2</v>
      </c>
      <c r="CP59" s="21" t="n">
        <f aca="false">(CO59/$S59)*$U59</f>
        <v>4.58</v>
      </c>
      <c r="CQ59" s="21"/>
      <c r="CR59" s="69" t="n">
        <v>1</v>
      </c>
      <c r="CS59" s="21" t="n">
        <f aca="false">(CR59/$S59)*$U59</f>
        <v>2.29</v>
      </c>
      <c r="CT59" s="21"/>
      <c r="CU59" s="69" t="n">
        <v>1</v>
      </c>
      <c r="CV59" s="21" t="n">
        <f aca="false">(CU59/$S59)*$U59</f>
        <v>2.29</v>
      </c>
      <c r="CW59" s="21"/>
      <c r="CX59" s="69" t="n">
        <v>1</v>
      </c>
      <c r="CY59" s="21" t="n">
        <f aca="false">(CX59/$S59)*$U59</f>
        <v>2.29</v>
      </c>
      <c r="CZ59" s="21"/>
      <c r="DC59" s="195" t="n">
        <f aca="false">$A59</f>
        <v>48</v>
      </c>
      <c r="DD59" s="69" t="n">
        <v>1</v>
      </c>
      <c r="DE59" s="21" t="n">
        <f aca="false">(DD59/$S59)*$U59</f>
        <v>2.29</v>
      </c>
      <c r="DF59" s="21"/>
      <c r="DG59" s="69" t="n">
        <v>1</v>
      </c>
      <c r="DH59" s="21" t="n">
        <f aca="false">(DG59/$S59)*$U59</f>
        <v>2.29</v>
      </c>
      <c r="DI59" s="21"/>
      <c r="DJ59" s="69" t="n">
        <v>1</v>
      </c>
      <c r="DK59" s="21" t="n">
        <f aca="false">(DJ59/$S59)*$U59</f>
        <v>2.29</v>
      </c>
      <c r="DL59" s="21"/>
      <c r="DM59" s="69" t="n">
        <v>1</v>
      </c>
      <c r="DN59" s="21" t="n">
        <f aca="false">(DM59/$S59)*$U59</f>
        <v>2.29</v>
      </c>
      <c r="DO59" s="21"/>
      <c r="DR59" s="195" t="n">
        <f aca="false">$A59</f>
        <v>48</v>
      </c>
      <c r="DS59" s="69" t="n">
        <v>1</v>
      </c>
      <c r="DT59" s="21" t="n">
        <f aca="false">(DS59/$S59)*$U59</f>
        <v>2.29</v>
      </c>
      <c r="DU59" s="21"/>
      <c r="DV59" s="69" t="n">
        <v>2</v>
      </c>
      <c r="DW59" s="21" t="n">
        <f aca="false">(DV59/$S59)*$U59</f>
        <v>4.58</v>
      </c>
      <c r="DX59" s="21"/>
      <c r="DY59" s="69" t="n">
        <v>1</v>
      </c>
      <c r="DZ59" s="21" t="n">
        <f aca="false">(DY59/$S59)*$U59</f>
        <v>2.29</v>
      </c>
      <c r="EA59" s="21"/>
      <c r="EB59" s="69" t="n">
        <v>1</v>
      </c>
      <c r="EC59" s="21" t="n">
        <f aca="false">(EB59/$S59)*$U59</f>
        <v>2.29</v>
      </c>
      <c r="ED59" s="21"/>
      <c r="EG59" s="195" t="n">
        <f aca="false">$A59</f>
        <v>48</v>
      </c>
      <c r="EH59" s="69" t="n">
        <v>1</v>
      </c>
      <c r="EI59" s="21" t="n">
        <f aca="false">(EH59/$S59)*$U59</f>
        <v>2.29</v>
      </c>
      <c r="EJ59" s="21"/>
      <c r="EK59" s="195" t="n">
        <f aca="false">$A59</f>
        <v>48</v>
      </c>
      <c r="EL59" s="69" t="n">
        <v>1</v>
      </c>
      <c r="EM59" s="21" t="n">
        <f aca="false">(EL59/$S59)*$U59</f>
        <v>2.29</v>
      </c>
      <c r="EN59" s="21"/>
      <c r="EO59" s="199"/>
      <c r="EP59" s="199"/>
      <c r="EQ59" s="199"/>
    </row>
    <row r="60" customFormat="false" ht="33.75" hidden="false" customHeight="true" outlineLevel="0" collapsed="false">
      <c r="A60" s="195" t="n">
        <v>49</v>
      </c>
      <c r="B60" s="196" t="s">
        <v>314</v>
      </c>
      <c r="C60" s="196"/>
      <c r="D60" s="196"/>
      <c r="E60" s="196"/>
      <c r="F60" s="196"/>
      <c r="G60" s="196"/>
      <c r="H60" s="196"/>
      <c r="I60" s="196"/>
      <c r="J60" s="196"/>
      <c r="K60" s="196"/>
      <c r="L60" s="42" t="s">
        <v>8</v>
      </c>
      <c r="M60" s="42"/>
      <c r="N60" s="42"/>
      <c r="O60" s="197" t="s">
        <v>247</v>
      </c>
      <c r="P60" s="197"/>
      <c r="Q60" s="69" t="n">
        <f aca="false">AG60+AJ60+AM60+AP60+AV60+AY60+BB60+BE60+BK60+BN60+BQ60+BT60+BZ60+CC60+CF60+CI60+CO60+CR60+CU60+CX60+DD60+DG60+DJ60+DM60+DS60+DV60+DY60+EB60+EH60+EL60</f>
        <v>47</v>
      </c>
      <c r="R60" s="69"/>
      <c r="S60" s="69" t="n">
        <v>1</v>
      </c>
      <c r="T60" s="69"/>
      <c r="U60" s="198" t="n">
        <v>2.89</v>
      </c>
      <c r="V60" s="198"/>
      <c r="W60" s="198"/>
      <c r="X60" s="200"/>
      <c r="Y60" s="200"/>
      <c r="Z60" s="200"/>
      <c r="AA60" s="200"/>
      <c r="AB60" s="200"/>
      <c r="AC60" s="200"/>
      <c r="AF60" s="195" t="n">
        <f aca="false">$A60</f>
        <v>49</v>
      </c>
      <c r="AG60" s="69" t="n">
        <v>2</v>
      </c>
      <c r="AH60" s="21" t="n">
        <f aca="false">(AG60/$S60)*$U60</f>
        <v>5.78</v>
      </c>
      <c r="AI60" s="21"/>
      <c r="AJ60" s="69" t="n">
        <v>2</v>
      </c>
      <c r="AK60" s="21" t="n">
        <f aca="false">(AJ60/$S60)*$U60</f>
        <v>5.78</v>
      </c>
      <c r="AL60" s="21"/>
      <c r="AM60" s="69" t="n">
        <v>2</v>
      </c>
      <c r="AN60" s="21" t="n">
        <f aca="false">(AM60/$S60)*$U60</f>
        <v>5.78</v>
      </c>
      <c r="AO60" s="21"/>
      <c r="AP60" s="69" t="n">
        <v>2</v>
      </c>
      <c r="AQ60" s="21" t="n">
        <f aca="false">(AP60/$S60)*$U60</f>
        <v>5.78</v>
      </c>
      <c r="AR60" s="21"/>
      <c r="AU60" s="195" t="n">
        <f aca="false">$A60</f>
        <v>49</v>
      </c>
      <c r="AV60" s="69" t="n">
        <v>2</v>
      </c>
      <c r="AW60" s="21" t="n">
        <f aca="false">(AV60/$S60)*$U60</f>
        <v>5.78</v>
      </c>
      <c r="AX60" s="21"/>
      <c r="AY60" s="69" t="n">
        <v>5</v>
      </c>
      <c r="AZ60" s="21" t="n">
        <f aca="false">(AY60/$S60)*$U60</f>
        <v>14.45</v>
      </c>
      <c r="BA60" s="21"/>
      <c r="BB60" s="69" t="n">
        <v>3</v>
      </c>
      <c r="BC60" s="21" t="n">
        <f aca="false">(BB60/$S60)*$U60</f>
        <v>8.67</v>
      </c>
      <c r="BD60" s="21"/>
      <c r="BE60" s="69" t="n">
        <v>1</v>
      </c>
      <c r="BF60" s="21" t="n">
        <f aca="false">(BE60/$S60)*$U60</f>
        <v>2.89</v>
      </c>
      <c r="BG60" s="21"/>
      <c r="BJ60" s="195" t="n">
        <f aca="false">$A60</f>
        <v>49</v>
      </c>
      <c r="BK60" s="69" t="n">
        <v>1</v>
      </c>
      <c r="BL60" s="21" t="n">
        <f aca="false">(BK60/$S60)*$U60</f>
        <v>2.89</v>
      </c>
      <c r="BM60" s="21"/>
      <c r="BN60" s="69" t="n">
        <v>1</v>
      </c>
      <c r="BO60" s="21" t="n">
        <f aca="false">(BN60/$S60)*$U60</f>
        <v>2.89</v>
      </c>
      <c r="BP60" s="21"/>
      <c r="BQ60" s="69" t="n">
        <v>1</v>
      </c>
      <c r="BR60" s="21" t="n">
        <f aca="false">(BQ60/$S60)*$U60</f>
        <v>2.89</v>
      </c>
      <c r="BS60" s="21"/>
      <c r="BT60" s="69" t="n">
        <v>1</v>
      </c>
      <c r="BU60" s="21" t="n">
        <f aca="false">(BT60/$S60)*$U60</f>
        <v>2.89</v>
      </c>
      <c r="BV60" s="21"/>
      <c r="BY60" s="195" t="n">
        <f aca="false">$A60</f>
        <v>49</v>
      </c>
      <c r="BZ60" s="69" t="n">
        <v>1</v>
      </c>
      <c r="CA60" s="21" t="n">
        <f aca="false">(BZ60/$S60)*$U60</f>
        <v>2.89</v>
      </c>
      <c r="CB60" s="21"/>
      <c r="CC60" s="69" t="n">
        <v>1</v>
      </c>
      <c r="CD60" s="21" t="n">
        <f aca="false">(CC60/$S60)*$U60</f>
        <v>2.89</v>
      </c>
      <c r="CE60" s="21"/>
      <c r="CF60" s="69" t="n">
        <v>1</v>
      </c>
      <c r="CG60" s="21" t="n">
        <f aca="false">(CF60/$S60)*$U60</f>
        <v>2.89</v>
      </c>
      <c r="CH60" s="21"/>
      <c r="CI60" s="69" t="n">
        <v>1</v>
      </c>
      <c r="CJ60" s="21" t="n">
        <f aca="false">(CI60/$S60)*$U60</f>
        <v>2.89</v>
      </c>
      <c r="CK60" s="21"/>
      <c r="CN60" s="195" t="n">
        <f aca="false">$A60</f>
        <v>49</v>
      </c>
      <c r="CO60" s="69" t="n">
        <v>5</v>
      </c>
      <c r="CP60" s="21" t="n">
        <f aca="false">(CO60/$S60)*$U60</f>
        <v>14.45</v>
      </c>
      <c r="CQ60" s="21"/>
      <c r="CR60" s="69" t="n">
        <v>1</v>
      </c>
      <c r="CS60" s="21" t="n">
        <f aca="false">(CR60/$S60)*$U60</f>
        <v>2.89</v>
      </c>
      <c r="CT60" s="21"/>
      <c r="CU60" s="69" t="n">
        <v>1</v>
      </c>
      <c r="CV60" s="21" t="n">
        <f aca="false">(CU60/$S60)*$U60</f>
        <v>2.89</v>
      </c>
      <c r="CW60" s="21"/>
      <c r="CX60" s="69" t="n">
        <v>1</v>
      </c>
      <c r="CY60" s="21" t="n">
        <f aca="false">(CX60/$S60)*$U60</f>
        <v>2.89</v>
      </c>
      <c r="CZ60" s="21"/>
      <c r="DC60" s="195" t="n">
        <f aca="false">$A60</f>
        <v>49</v>
      </c>
      <c r="DD60" s="69" t="n">
        <v>1</v>
      </c>
      <c r="DE60" s="21" t="n">
        <f aca="false">(DD60/$S60)*$U60</f>
        <v>2.89</v>
      </c>
      <c r="DF60" s="21"/>
      <c r="DG60" s="69" t="n">
        <v>1</v>
      </c>
      <c r="DH60" s="21" t="n">
        <f aca="false">(DG60/$S60)*$U60</f>
        <v>2.89</v>
      </c>
      <c r="DI60" s="21"/>
      <c r="DJ60" s="69" t="n">
        <v>1</v>
      </c>
      <c r="DK60" s="21" t="n">
        <f aca="false">(DJ60/$S60)*$U60</f>
        <v>2.89</v>
      </c>
      <c r="DL60" s="21"/>
      <c r="DM60" s="69" t="n">
        <v>1</v>
      </c>
      <c r="DN60" s="21" t="n">
        <f aca="false">(DM60/$S60)*$U60</f>
        <v>2.89</v>
      </c>
      <c r="DO60" s="21"/>
      <c r="DR60" s="195" t="n">
        <f aca="false">$A60</f>
        <v>49</v>
      </c>
      <c r="DS60" s="69" t="n">
        <v>1</v>
      </c>
      <c r="DT60" s="21" t="n">
        <f aca="false">(DS60/$S60)*$U60</f>
        <v>2.89</v>
      </c>
      <c r="DU60" s="21"/>
      <c r="DV60" s="69" t="n">
        <v>3</v>
      </c>
      <c r="DW60" s="21" t="n">
        <f aca="false">(DV60/$S60)*$U60</f>
        <v>8.67</v>
      </c>
      <c r="DX60" s="21"/>
      <c r="DY60" s="69" t="n">
        <v>1</v>
      </c>
      <c r="DZ60" s="21" t="n">
        <f aca="false">(DY60/$S60)*$U60</f>
        <v>2.89</v>
      </c>
      <c r="EA60" s="21"/>
      <c r="EB60" s="69" t="n">
        <v>1</v>
      </c>
      <c r="EC60" s="21" t="n">
        <f aca="false">(EB60/$S60)*$U60</f>
        <v>2.89</v>
      </c>
      <c r="ED60" s="21"/>
      <c r="EG60" s="195" t="n">
        <f aca="false">$A60</f>
        <v>49</v>
      </c>
      <c r="EH60" s="69" t="n">
        <v>1</v>
      </c>
      <c r="EI60" s="21" t="n">
        <f aca="false">(EH60/$S60)*$U60</f>
        <v>2.89</v>
      </c>
      <c r="EJ60" s="21"/>
      <c r="EK60" s="195" t="n">
        <f aca="false">$A60</f>
        <v>49</v>
      </c>
      <c r="EL60" s="69" t="n">
        <v>1</v>
      </c>
      <c r="EM60" s="21" t="n">
        <f aca="false">(EL60/$S60)*$U60</f>
        <v>2.89</v>
      </c>
      <c r="EN60" s="21"/>
      <c r="EO60" s="199"/>
      <c r="EP60" s="199"/>
      <c r="EQ60" s="199"/>
    </row>
    <row r="61" customFormat="false" ht="33.75" hidden="false" customHeight="true" outlineLevel="0" collapsed="false">
      <c r="A61" s="195" t="n">
        <v>50</v>
      </c>
      <c r="B61" s="196" t="s">
        <v>315</v>
      </c>
      <c r="C61" s="196"/>
      <c r="D61" s="196"/>
      <c r="E61" s="196"/>
      <c r="F61" s="196"/>
      <c r="G61" s="196"/>
      <c r="H61" s="196"/>
      <c r="I61" s="196"/>
      <c r="J61" s="196"/>
      <c r="K61" s="196"/>
      <c r="L61" s="42" t="s">
        <v>316</v>
      </c>
      <c r="M61" s="42"/>
      <c r="N61" s="42"/>
      <c r="O61" s="197" t="s">
        <v>317</v>
      </c>
      <c r="P61" s="197"/>
      <c r="Q61" s="69" t="n">
        <f aca="false">AG61+AJ61+AM61+AP61+AV61+AY61+BB61+BE61+BK61+BN61+BQ61+BT61+BZ61+CC61+CF61+CI61+CO61+CR61+CU61+CX61+DD61+DG61+DJ61+DM61+DS61+DV61+DY61+EB61+EH61+EL61</f>
        <v>30</v>
      </c>
      <c r="R61" s="69"/>
      <c r="S61" s="69" t="n">
        <v>1</v>
      </c>
      <c r="T61" s="69"/>
      <c r="U61" s="198" t="n">
        <v>17.72</v>
      </c>
      <c r="V61" s="198"/>
      <c r="W61" s="198"/>
      <c r="X61" s="200"/>
      <c r="Y61" s="200"/>
      <c r="Z61" s="200"/>
      <c r="AA61" s="200"/>
      <c r="AB61" s="200"/>
      <c r="AC61" s="200"/>
      <c r="AF61" s="195" t="n">
        <f aca="false">$A61</f>
        <v>50</v>
      </c>
      <c r="AG61" s="69" t="n">
        <v>1</v>
      </c>
      <c r="AH61" s="21" t="n">
        <f aca="false">(AG61/$S61)*$U61</f>
        <v>17.72</v>
      </c>
      <c r="AI61" s="21"/>
      <c r="AJ61" s="69" t="n">
        <v>1</v>
      </c>
      <c r="AK61" s="21" t="n">
        <f aca="false">(AJ61/$S61)*$U61</f>
        <v>17.72</v>
      </c>
      <c r="AL61" s="21"/>
      <c r="AM61" s="69" t="n">
        <v>1</v>
      </c>
      <c r="AN61" s="21" t="n">
        <f aca="false">(AM61/$S61)*$U61</f>
        <v>17.72</v>
      </c>
      <c r="AO61" s="21"/>
      <c r="AP61" s="69" t="n">
        <v>1</v>
      </c>
      <c r="AQ61" s="21" t="n">
        <f aca="false">(AP61/$S61)*$U61</f>
        <v>17.72</v>
      </c>
      <c r="AR61" s="21"/>
      <c r="AU61" s="195" t="n">
        <f aca="false">$A61</f>
        <v>50</v>
      </c>
      <c r="AV61" s="69" t="n">
        <v>1</v>
      </c>
      <c r="AW61" s="21" t="n">
        <f aca="false">(AV61/$S61)*$U61</f>
        <v>17.72</v>
      </c>
      <c r="AX61" s="21"/>
      <c r="AY61" s="69" t="n">
        <v>1</v>
      </c>
      <c r="AZ61" s="21" t="n">
        <f aca="false">(AY61/$S61)*$U61</f>
        <v>17.72</v>
      </c>
      <c r="BA61" s="21"/>
      <c r="BB61" s="69" t="n">
        <v>1</v>
      </c>
      <c r="BC61" s="21" t="n">
        <f aca="false">(BB61/$S61)*$U61</f>
        <v>17.72</v>
      </c>
      <c r="BD61" s="21"/>
      <c r="BE61" s="69" t="n">
        <v>1</v>
      </c>
      <c r="BF61" s="21" t="n">
        <f aca="false">(BE61/$S61)*$U61</f>
        <v>17.72</v>
      </c>
      <c r="BG61" s="21"/>
      <c r="BJ61" s="195" t="n">
        <f aca="false">$A61</f>
        <v>50</v>
      </c>
      <c r="BK61" s="69" t="n">
        <v>1</v>
      </c>
      <c r="BL61" s="21" t="n">
        <f aca="false">(BK61/$S61)*$U61</f>
        <v>17.72</v>
      </c>
      <c r="BM61" s="21"/>
      <c r="BN61" s="69" t="n">
        <v>1</v>
      </c>
      <c r="BO61" s="21" t="n">
        <f aca="false">(BN61/$S61)*$U61</f>
        <v>17.72</v>
      </c>
      <c r="BP61" s="21"/>
      <c r="BQ61" s="69" t="n">
        <v>1</v>
      </c>
      <c r="BR61" s="21" t="n">
        <f aca="false">(BQ61/$S61)*$U61</f>
        <v>17.72</v>
      </c>
      <c r="BS61" s="21"/>
      <c r="BT61" s="69" t="n">
        <v>1</v>
      </c>
      <c r="BU61" s="21" t="n">
        <f aca="false">(BT61/$S61)*$U61</f>
        <v>17.72</v>
      </c>
      <c r="BV61" s="21"/>
      <c r="BY61" s="195" t="n">
        <f aca="false">$A61</f>
        <v>50</v>
      </c>
      <c r="BZ61" s="69" t="n">
        <v>1</v>
      </c>
      <c r="CA61" s="21" t="n">
        <f aca="false">(BZ61/$S61)*$U61</f>
        <v>17.72</v>
      </c>
      <c r="CB61" s="21"/>
      <c r="CC61" s="69" t="n">
        <v>1</v>
      </c>
      <c r="CD61" s="21" t="n">
        <f aca="false">(CC61/$S61)*$U61</f>
        <v>17.72</v>
      </c>
      <c r="CE61" s="21"/>
      <c r="CF61" s="69" t="n">
        <v>1</v>
      </c>
      <c r="CG61" s="21" t="n">
        <f aca="false">(CF61/$S61)*$U61</f>
        <v>17.72</v>
      </c>
      <c r="CH61" s="21"/>
      <c r="CI61" s="69" t="n">
        <v>1</v>
      </c>
      <c r="CJ61" s="21" t="n">
        <f aca="false">(CI61/$S61)*$U61</f>
        <v>17.72</v>
      </c>
      <c r="CK61" s="21"/>
      <c r="CN61" s="195" t="n">
        <f aca="false">$A61</f>
        <v>50</v>
      </c>
      <c r="CO61" s="69" t="n">
        <v>1</v>
      </c>
      <c r="CP61" s="21" t="n">
        <f aca="false">(CO61/$S61)*$U61</f>
        <v>17.72</v>
      </c>
      <c r="CQ61" s="21"/>
      <c r="CR61" s="69" t="n">
        <v>1</v>
      </c>
      <c r="CS61" s="21" t="n">
        <f aca="false">(CR61/$S61)*$U61</f>
        <v>17.72</v>
      </c>
      <c r="CT61" s="21"/>
      <c r="CU61" s="69" t="n">
        <v>1</v>
      </c>
      <c r="CV61" s="21" t="n">
        <f aca="false">(CU61/$S61)*$U61</f>
        <v>17.72</v>
      </c>
      <c r="CW61" s="21"/>
      <c r="CX61" s="69" t="n">
        <v>1</v>
      </c>
      <c r="CY61" s="21" t="n">
        <f aca="false">(CX61/$S61)*$U61</f>
        <v>17.72</v>
      </c>
      <c r="CZ61" s="21"/>
      <c r="DC61" s="195" t="n">
        <f aca="false">$A61</f>
        <v>50</v>
      </c>
      <c r="DD61" s="69" t="n">
        <v>1</v>
      </c>
      <c r="DE61" s="21" t="n">
        <f aca="false">(DD61/$S61)*$U61</f>
        <v>17.72</v>
      </c>
      <c r="DF61" s="21"/>
      <c r="DG61" s="69" t="n">
        <v>1</v>
      </c>
      <c r="DH61" s="21" t="n">
        <f aca="false">(DG61/$S61)*$U61</f>
        <v>17.72</v>
      </c>
      <c r="DI61" s="21"/>
      <c r="DJ61" s="69" t="n">
        <v>1</v>
      </c>
      <c r="DK61" s="21" t="n">
        <f aca="false">(DJ61/$S61)*$U61</f>
        <v>17.72</v>
      </c>
      <c r="DL61" s="21"/>
      <c r="DM61" s="69" t="n">
        <v>1</v>
      </c>
      <c r="DN61" s="21" t="n">
        <f aca="false">(DM61/$S61)*$U61</f>
        <v>17.72</v>
      </c>
      <c r="DO61" s="21"/>
      <c r="DR61" s="195" t="n">
        <f aca="false">$A61</f>
        <v>50</v>
      </c>
      <c r="DS61" s="69" t="n">
        <v>1</v>
      </c>
      <c r="DT61" s="21" t="n">
        <f aca="false">(DS61/$S61)*$U61</f>
        <v>17.72</v>
      </c>
      <c r="DU61" s="21"/>
      <c r="DV61" s="69" t="n">
        <v>1</v>
      </c>
      <c r="DW61" s="21" t="n">
        <f aca="false">(DV61/$S61)*$U61</f>
        <v>17.72</v>
      </c>
      <c r="DX61" s="21"/>
      <c r="DY61" s="69" t="n">
        <v>1</v>
      </c>
      <c r="DZ61" s="21" t="n">
        <f aca="false">(DY61/$S61)*$U61</f>
        <v>17.72</v>
      </c>
      <c r="EA61" s="21"/>
      <c r="EB61" s="69" t="n">
        <v>1</v>
      </c>
      <c r="EC61" s="21" t="n">
        <f aca="false">(EB61/$S61)*$U61</f>
        <v>17.72</v>
      </c>
      <c r="ED61" s="21"/>
      <c r="EG61" s="195" t="n">
        <f aca="false">$A61</f>
        <v>50</v>
      </c>
      <c r="EH61" s="69" t="n">
        <v>1</v>
      </c>
      <c r="EI61" s="21" t="n">
        <f aca="false">(EH61/$S61)*$U61</f>
        <v>17.72</v>
      </c>
      <c r="EJ61" s="21"/>
      <c r="EK61" s="195" t="n">
        <f aca="false">$A61</f>
        <v>50</v>
      </c>
      <c r="EL61" s="69" t="n">
        <v>1</v>
      </c>
      <c r="EM61" s="21" t="n">
        <f aca="false">(EL61/$S61)*$U61</f>
        <v>17.72</v>
      </c>
      <c r="EN61" s="21"/>
      <c r="EO61" s="199"/>
      <c r="EP61" s="199"/>
      <c r="EQ61" s="199"/>
    </row>
    <row r="62" customFormat="false" ht="33.75" hidden="false" customHeight="true" outlineLevel="0" collapsed="false">
      <c r="A62" s="195" t="n">
        <v>51</v>
      </c>
      <c r="B62" s="196" t="s">
        <v>318</v>
      </c>
      <c r="C62" s="196"/>
      <c r="D62" s="196"/>
      <c r="E62" s="196"/>
      <c r="F62" s="196"/>
      <c r="G62" s="196"/>
      <c r="H62" s="196"/>
      <c r="I62" s="196"/>
      <c r="J62" s="196"/>
      <c r="K62" s="196"/>
      <c r="L62" s="42" t="s">
        <v>8</v>
      </c>
      <c r="M62" s="42"/>
      <c r="N62" s="42"/>
      <c r="O62" s="197" t="s">
        <v>319</v>
      </c>
      <c r="P62" s="197"/>
      <c r="Q62" s="69" t="n">
        <f aca="false">AG62+AJ62+AM62+AP62+AV62+AY62+BB62+BE62+BK62+BN62+BQ62+BT62+BZ62+CC62+CF62+CI62+CO62+CR62+CU62+CX62+DD62+DG62+DJ62+DM62+DS62+DV62+DY62+EB62+EH62+EL62</f>
        <v>35</v>
      </c>
      <c r="R62" s="69"/>
      <c r="S62" s="69" t="n">
        <v>1</v>
      </c>
      <c r="T62" s="69"/>
      <c r="U62" s="198" t="n">
        <v>5.43</v>
      </c>
      <c r="V62" s="198"/>
      <c r="W62" s="198"/>
      <c r="X62" s="200"/>
      <c r="Y62" s="200"/>
      <c r="Z62" s="200"/>
      <c r="AA62" s="200"/>
      <c r="AB62" s="200"/>
      <c r="AC62" s="200"/>
      <c r="AF62" s="195" t="n">
        <f aca="false">$A62</f>
        <v>51</v>
      </c>
      <c r="AG62" s="69" t="n">
        <v>2</v>
      </c>
      <c r="AH62" s="21" t="n">
        <f aca="false">(AG62/$S62)*$U62</f>
        <v>10.86</v>
      </c>
      <c r="AI62" s="21"/>
      <c r="AJ62" s="69" t="n">
        <v>2</v>
      </c>
      <c r="AK62" s="21" t="n">
        <f aca="false">(AJ62/$S62)*$U62</f>
        <v>10.86</v>
      </c>
      <c r="AL62" s="21"/>
      <c r="AM62" s="69" t="n">
        <v>2</v>
      </c>
      <c r="AN62" s="21" t="n">
        <f aca="false">(AM62/$S62)*$U62</f>
        <v>10.86</v>
      </c>
      <c r="AO62" s="21"/>
      <c r="AP62" s="69" t="n">
        <v>2</v>
      </c>
      <c r="AQ62" s="21" t="n">
        <f aca="false">(AP62/$S62)*$U62</f>
        <v>10.86</v>
      </c>
      <c r="AR62" s="21"/>
      <c r="AU62" s="195" t="n">
        <f aca="false">$A62</f>
        <v>51</v>
      </c>
      <c r="AV62" s="69" t="n">
        <v>2</v>
      </c>
      <c r="AW62" s="21" t="n">
        <f aca="false">(AV62/$S62)*$U62</f>
        <v>10.86</v>
      </c>
      <c r="AX62" s="21"/>
      <c r="AY62" s="69" t="n">
        <v>1</v>
      </c>
      <c r="AZ62" s="21" t="n">
        <f aca="false">(AY62/$S62)*$U62</f>
        <v>5.43</v>
      </c>
      <c r="BA62" s="21"/>
      <c r="BB62" s="69" t="n">
        <v>1</v>
      </c>
      <c r="BC62" s="21" t="n">
        <f aca="false">(BB62/$S62)*$U62</f>
        <v>5.43</v>
      </c>
      <c r="BD62" s="21"/>
      <c r="BE62" s="69" t="n">
        <v>1</v>
      </c>
      <c r="BF62" s="21" t="n">
        <f aca="false">(BE62/$S62)*$U62</f>
        <v>5.43</v>
      </c>
      <c r="BG62" s="21"/>
      <c r="BJ62" s="195" t="n">
        <f aca="false">$A62</f>
        <v>51</v>
      </c>
      <c r="BK62" s="69" t="n">
        <v>1</v>
      </c>
      <c r="BL62" s="21" t="n">
        <f aca="false">(BK62/$S62)*$U62</f>
        <v>5.43</v>
      </c>
      <c r="BM62" s="21"/>
      <c r="BN62" s="69" t="n">
        <v>1</v>
      </c>
      <c r="BO62" s="21" t="n">
        <f aca="false">(BN62/$S62)*$U62</f>
        <v>5.43</v>
      </c>
      <c r="BP62" s="21"/>
      <c r="BQ62" s="69" t="n">
        <v>1</v>
      </c>
      <c r="BR62" s="21" t="n">
        <f aca="false">(BQ62/$S62)*$U62</f>
        <v>5.43</v>
      </c>
      <c r="BS62" s="21"/>
      <c r="BT62" s="69" t="n">
        <v>1</v>
      </c>
      <c r="BU62" s="21" t="n">
        <f aca="false">(BT62/$S62)*$U62</f>
        <v>5.43</v>
      </c>
      <c r="BV62" s="21"/>
      <c r="BY62" s="195" t="n">
        <f aca="false">$A62</f>
        <v>51</v>
      </c>
      <c r="BZ62" s="69" t="n">
        <v>1</v>
      </c>
      <c r="CA62" s="21" t="n">
        <f aca="false">(BZ62/$S62)*$U62</f>
        <v>5.43</v>
      </c>
      <c r="CB62" s="21"/>
      <c r="CC62" s="69" t="n">
        <v>1</v>
      </c>
      <c r="CD62" s="21" t="n">
        <f aca="false">(CC62/$S62)*$U62</f>
        <v>5.43</v>
      </c>
      <c r="CE62" s="21"/>
      <c r="CF62" s="69" t="n">
        <v>1</v>
      </c>
      <c r="CG62" s="21" t="n">
        <f aca="false">(CF62/$S62)*$U62</f>
        <v>5.43</v>
      </c>
      <c r="CH62" s="21"/>
      <c r="CI62" s="69" t="n">
        <v>1</v>
      </c>
      <c r="CJ62" s="21" t="n">
        <f aca="false">(CI62/$S62)*$U62</f>
        <v>5.43</v>
      </c>
      <c r="CK62" s="21"/>
      <c r="CN62" s="195" t="n">
        <f aca="false">$A62</f>
        <v>51</v>
      </c>
      <c r="CO62" s="69" t="n">
        <v>1</v>
      </c>
      <c r="CP62" s="21" t="n">
        <f aca="false">(CO62/$S62)*$U62</f>
        <v>5.43</v>
      </c>
      <c r="CQ62" s="21"/>
      <c r="CR62" s="69" t="n">
        <v>1</v>
      </c>
      <c r="CS62" s="21" t="n">
        <f aca="false">(CR62/$S62)*$U62</f>
        <v>5.43</v>
      </c>
      <c r="CT62" s="21"/>
      <c r="CU62" s="69" t="n">
        <v>1</v>
      </c>
      <c r="CV62" s="21" t="n">
        <f aca="false">(CU62/$S62)*$U62</f>
        <v>5.43</v>
      </c>
      <c r="CW62" s="21"/>
      <c r="CX62" s="69" t="n">
        <v>1</v>
      </c>
      <c r="CY62" s="21" t="n">
        <f aca="false">(CX62/$S62)*$U62</f>
        <v>5.43</v>
      </c>
      <c r="CZ62" s="21"/>
      <c r="DC62" s="195" t="n">
        <f aca="false">$A62</f>
        <v>51</v>
      </c>
      <c r="DD62" s="69" t="n">
        <v>1</v>
      </c>
      <c r="DE62" s="21" t="n">
        <f aca="false">(DD62/$S62)*$U62</f>
        <v>5.43</v>
      </c>
      <c r="DF62" s="21"/>
      <c r="DG62" s="69" t="n">
        <v>1</v>
      </c>
      <c r="DH62" s="21" t="n">
        <f aca="false">(DG62/$S62)*$U62</f>
        <v>5.43</v>
      </c>
      <c r="DI62" s="21"/>
      <c r="DJ62" s="69" t="n">
        <v>1</v>
      </c>
      <c r="DK62" s="21" t="n">
        <f aca="false">(DJ62/$S62)*$U62</f>
        <v>5.43</v>
      </c>
      <c r="DL62" s="21"/>
      <c r="DM62" s="69" t="n">
        <v>1</v>
      </c>
      <c r="DN62" s="21" t="n">
        <f aca="false">(DM62/$S62)*$U62</f>
        <v>5.43</v>
      </c>
      <c r="DO62" s="21"/>
      <c r="DR62" s="195" t="n">
        <f aca="false">$A62</f>
        <v>51</v>
      </c>
      <c r="DS62" s="69" t="n">
        <v>1</v>
      </c>
      <c r="DT62" s="21" t="n">
        <f aca="false">(DS62/$S62)*$U62</f>
        <v>5.43</v>
      </c>
      <c r="DU62" s="21"/>
      <c r="DV62" s="69" t="n">
        <v>1</v>
      </c>
      <c r="DW62" s="21" t="n">
        <f aca="false">(DV62/$S62)*$U62</f>
        <v>5.43</v>
      </c>
      <c r="DX62" s="21"/>
      <c r="DY62" s="69" t="n">
        <v>1</v>
      </c>
      <c r="DZ62" s="21" t="n">
        <f aca="false">(DY62/$S62)*$U62</f>
        <v>5.43</v>
      </c>
      <c r="EA62" s="21"/>
      <c r="EB62" s="69" t="n">
        <v>1</v>
      </c>
      <c r="EC62" s="21" t="n">
        <f aca="false">(EB62/$S62)*$U62</f>
        <v>5.43</v>
      </c>
      <c r="ED62" s="21"/>
      <c r="EG62" s="195" t="n">
        <f aca="false">$A62</f>
        <v>51</v>
      </c>
      <c r="EH62" s="69" t="n">
        <v>1</v>
      </c>
      <c r="EI62" s="21" t="n">
        <f aca="false">(EH62/$S62)*$U62</f>
        <v>5.43</v>
      </c>
      <c r="EJ62" s="21"/>
      <c r="EK62" s="195" t="n">
        <f aca="false">$A62</f>
        <v>51</v>
      </c>
      <c r="EL62" s="69" t="n">
        <v>1</v>
      </c>
      <c r="EM62" s="21" t="n">
        <f aca="false">(EL62/$S62)*$U62</f>
        <v>5.43</v>
      </c>
      <c r="EN62" s="21"/>
      <c r="EO62" s="199"/>
      <c r="EP62" s="199"/>
      <c r="EQ62" s="199"/>
    </row>
    <row r="63" customFormat="false" ht="33.75" hidden="false" customHeight="true" outlineLevel="0" collapsed="false">
      <c r="A63" s="195" t="n">
        <v>52</v>
      </c>
      <c r="B63" s="196" t="s">
        <v>320</v>
      </c>
      <c r="C63" s="196"/>
      <c r="D63" s="196"/>
      <c r="E63" s="196"/>
      <c r="F63" s="196"/>
      <c r="G63" s="196"/>
      <c r="H63" s="196"/>
      <c r="I63" s="196"/>
      <c r="J63" s="196"/>
      <c r="K63" s="196"/>
      <c r="L63" s="42" t="s">
        <v>8</v>
      </c>
      <c r="M63" s="42"/>
      <c r="N63" s="42"/>
      <c r="O63" s="197" t="s">
        <v>321</v>
      </c>
      <c r="P63" s="197"/>
      <c r="Q63" s="69" t="n">
        <f aca="false">AG63+AJ63+AM63+AP63+AV63+AY63+BB63+BE63+BK63+BN63+BQ63+BT63+BZ63+CC63+CF63+CI63+CO63+CR63+CU63+CX63+DD63+DG63+DJ63+DM63+DS63+DV63+DY63+EB63+EH63+EL63</f>
        <v>1</v>
      </c>
      <c r="R63" s="69"/>
      <c r="S63" s="201" t="n">
        <v>6</v>
      </c>
      <c r="T63" s="201"/>
      <c r="U63" s="198" t="n">
        <v>34.08</v>
      </c>
      <c r="V63" s="198"/>
      <c r="W63" s="198"/>
      <c r="X63" s="200"/>
      <c r="Y63" s="200"/>
      <c r="Z63" s="200"/>
      <c r="AA63" s="200"/>
      <c r="AB63" s="200"/>
      <c r="AC63" s="200"/>
      <c r="AF63" s="195" t="n">
        <f aca="false">$A63</f>
        <v>52</v>
      </c>
      <c r="AG63" s="69" t="n">
        <v>1</v>
      </c>
      <c r="AH63" s="21" t="n">
        <f aca="false">(AG63/$S63)*$U63</f>
        <v>5.68</v>
      </c>
      <c r="AI63" s="21"/>
      <c r="AJ63" s="69"/>
      <c r="AK63" s="21" t="n">
        <f aca="false">(AJ63/$S63)*$U63</f>
        <v>0</v>
      </c>
      <c r="AL63" s="21"/>
      <c r="AM63" s="69"/>
      <c r="AN63" s="21" t="n">
        <f aca="false">(AM63/$S63)*$U63</f>
        <v>0</v>
      </c>
      <c r="AO63" s="21"/>
      <c r="AP63" s="69"/>
      <c r="AQ63" s="21" t="n">
        <f aca="false">(AP63/$S63)*$U63</f>
        <v>0</v>
      </c>
      <c r="AR63" s="21"/>
      <c r="AU63" s="195" t="n">
        <f aca="false">$A63</f>
        <v>52</v>
      </c>
      <c r="AV63" s="69" t="n">
        <v>0</v>
      </c>
      <c r="AW63" s="21" t="n">
        <f aca="false">(AV63/$S63)*$U63</f>
        <v>0</v>
      </c>
      <c r="AX63" s="21"/>
      <c r="AY63" s="69" t="n">
        <v>0</v>
      </c>
      <c r="AZ63" s="21" t="n">
        <f aca="false">(AY63/$S63)*$U63</f>
        <v>0</v>
      </c>
      <c r="BA63" s="21"/>
      <c r="BB63" s="69" t="n">
        <v>0</v>
      </c>
      <c r="BC63" s="21" t="n">
        <f aca="false">(BB63/$S63)*$U63</f>
        <v>0</v>
      </c>
      <c r="BD63" s="21"/>
      <c r="BE63" s="69" t="n">
        <v>0</v>
      </c>
      <c r="BF63" s="21" t="n">
        <f aca="false">(BE63/$S63)*$U63</f>
        <v>0</v>
      </c>
      <c r="BG63" s="21"/>
      <c r="BJ63" s="195" t="n">
        <f aca="false">$A63</f>
        <v>52</v>
      </c>
      <c r="BK63" s="69" t="n">
        <v>0</v>
      </c>
      <c r="BL63" s="21" t="n">
        <f aca="false">(BK63/$S63)*$U63</f>
        <v>0</v>
      </c>
      <c r="BM63" s="21"/>
      <c r="BN63" s="69" t="n">
        <v>0</v>
      </c>
      <c r="BO63" s="21" t="n">
        <f aca="false">(BN63/$S63)*$U63</f>
        <v>0</v>
      </c>
      <c r="BP63" s="21"/>
      <c r="BQ63" s="69" t="n">
        <v>0</v>
      </c>
      <c r="BR63" s="21" t="n">
        <f aca="false">(BQ63/$S63)*$U63</f>
        <v>0</v>
      </c>
      <c r="BS63" s="21"/>
      <c r="BT63" s="69" t="n">
        <v>0</v>
      </c>
      <c r="BU63" s="21" t="n">
        <f aca="false">(BT63/$S63)*$U63</f>
        <v>0</v>
      </c>
      <c r="BV63" s="21"/>
      <c r="BY63" s="195" t="n">
        <f aca="false">$A63</f>
        <v>52</v>
      </c>
      <c r="BZ63" s="69" t="n">
        <v>0</v>
      </c>
      <c r="CA63" s="21" t="n">
        <f aca="false">(BZ63/$S63)*$U63</f>
        <v>0</v>
      </c>
      <c r="CB63" s="21"/>
      <c r="CC63" s="69" t="n">
        <v>0</v>
      </c>
      <c r="CD63" s="21" t="n">
        <f aca="false">(CC63/$S63)*$U63</f>
        <v>0</v>
      </c>
      <c r="CE63" s="21"/>
      <c r="CF63" s="69" t="n">
        <v>0</v>
      </c>
      <c r="CG63" s="21" t="n">
        <f aca="false">(CF63/$S63)*$U63</f>
        <v>0</v>
      </c>
      <c r="CH63" s="21"/>
      <c r="CI63" s="69" t="n">
        <v>0</v>
      </c>
      <c r="CJ63" s="21" t="n">
        <f aca="false">(CI63/$S63)*$U63</f>
        <v>0</v>
      </c>
      <c r="CK63" s="21"/>
      <c r="CN63" s="195" t="n">
        <f aca="false">$A63</f>
        <v>52</v>
      </c>
      <c r="CO63" s="69" t="n">
        <v>0</v>
      </c>
      <c r="CP63" s="21" t="n">
        <f aca="false">(CO63/$S63)*$U63</f>
        <v>0</v>
      </c>
      <c r="CQ63" s="21"/>
      <c r="CR63" s="69" t="n">
        <v>0</v>
      </c>
      <c r="CS63" s="21" t="n">
        <f aca="false">(CR63/$S63)*$U63</f>
        <v>0</v>
      </c>
      <c r="CT63" s="21"/>
      <c r="CU63" s="69" t="n">
        <v>0</v>
      </c>
      <c r="CV63" s="21" t="n">
        <f aca="false">(CU63/$S63)*$U63</f>
        <v>0</v>
      </c>
      <c r="CW63" s="21"/>
      <c r="CX63" s="69" t="n">
        <v>0</v>
      </c>
      <c r="CY63" s="21" t="n">
        <f aca="false">(CX63/$S63)*$U63</f>
        <v>0</v>
      </c>
      <c r="CZ63" s="21"/>
      <c r="DC63" s="195" t="n">
        <f aca="false">$A63</f>
        <v>52</v>
      </c>
      <c r="DD63" s="69" t="n">
        <v>0</v>
      </c>
      <c r="DE63" s="21" t="n">
        <f aca="false">(DD63/$S63)*$U63</f>
        <v>0</v>
      </c>
      <c r="DF63" s="21"/>
      <c r="DG63" s="69" t="n">
        <v>0</v>
      </c>
      <c r="DH63" s="21" t="n">
        <f aca="false">(DG63/$S63)*$U63</f>
        <v>0</v>
      </c>
      <c r="DI63" s="21"/>
      <c r="DJ63" s="69" t="n">
        <v>0</v>
      </c>
      <c r="DK63" s="21" t="n">
        <f aca="false">(DJ63/$S63)*$U63</f>
        <v>0</v>
      </c>
      <c r="DL63" s="21"/>
      <c r="DM63" s="69" t="n">
        <v>0</v>
      </c>
      <c r="DN63" s="21" t="n">
        <f aca="false">(DM63/$S63)*$U63</f>
        <v>0</v>
      </c>
      <c r="DO63" s="21"/>
      <c r="DR63" s="195" t="n">
        <f aca="false">$A63</f>
        <v>52</v>
      </c>
      <c r="DS63" s="69" t="n">
        <v>0</v>
      </c>
      <c r="DT63" s="21" t="n">
        <f aca="false">(DS63/$S63)*$U63</f>
        <v>0</v>
      </c>
      <c r="DU63" s="21"/>
      <c r="DV63" s="69" t="n">
        <v>0</v>
      </c>
      <c r="DW63" s="21" t="n">
        <f aca="false">(DV63/$S63)*$U63</f>
        <v>0</v>
      </c>
      <c r="DX63" s="21"/>
      <c r="DY63" s="69" t="n">
        <v>0</v>
      </c>
      <c r="DZ63" s="21" t="n">
        <f aca="false">(DY63/$S63)*$U63</f>
        <v>0</v>
      </c>
      <c r="EA63" s="21"/>
      <c r="EB63" s="69" t="n">
        <v>0</v>
      </c>
      <c r="EC63" s="21" t="n">
        <f aca="false">(EB63/$S63)*$U63</f>
        <v>0</v>
      </c>
      <c r="ED63" s="21"/>
      <c r="EG63" s="195" t="n">
        <f aca="false">$A63</f>
        <v>52</v>
      </c>
      <c r="EH63" s="69" t="n">
        <v>0</v>
      </c>
      <c r="EI63" s="21" t="n">
        <f aca="false">(EH63/$S63)*$U63</f>
        <v>0</v>
      </c>
      <c r="EJ63" s="21"/>
      <c r="EK63" s="195" t="n">
        <f aca="false">$A63</f>
        <v>52</v>
      </c>
      <c r="EL63" s="69" t="n">
        <v>0</v>
      </c>
      <c r="EM63" s="21" t="n">
        <f aca="false">(EL63/$S63)*$U63</f>
        <v>0</v>
      </c>
      <c r="EN63" s="21"/>
      <c r="EO63" s="199"/>
      <c r="EP63" s="199"/>
      <c r="EQ63" s="199"/>
    </row>
    <row r="64" customFormat="false" ht="33.75" hidden="false" customHeight="true" outlineLevel="0" collapsed="false">
      <c r="A64" s="195" t="n">
        <v>53</v>
      </c>
      <c r="B64" s="196" t="s">
        <v>322</v>
      </c>
      <c r="C64" s="196"/>
      <c r="D64" s="196"/>
      <c r="E64" s="196"/>
      <c r="F64" s="196"/>
      <c r="G64" s="196"/>
      <c r="H64" s="196"/>
      <c r="I64" s="196"/>
      <c r="J64" s="196"/>
      <c r="K64" s="196"/>
      <c r="L64" s="42"/>
      <c r="M64" s="42"/>
      <c r="N64" s="42"/>
      <c r="O64" s="197" t="s">
        <v>247</v>
      </c>
      <c r="P64" s="197"/>
      <c r="Q64" s="69" t="n">
        <f aca="false">AG64+AJ64+AM64+AP64+AV64+AY64+BB64+BE64+BK64+BN64+BQ64+BT64+BZ64+CC64+CF64+CI64+CO64+CR64+CU64+CX64+DD64+DG64+DJ64+DM64+DS64+DV64+DY64+EB64+EH64+EL64</f>
        <v>35</v>
      </c>
      <c r="R64" s="69"/>
      <c r="S64" s="201" t="n">
        <v>4</v>
      </c>
      <c r="T64" s="201"/>
      <c r="U64" s="198" t="n">
        <v>163.15</v>
      </c>
      <c r="V64" s="198"/>
      <c r="W64" s="198"/>
      <c r="X64" s="200"/>
      <c r="Y64" s="200"/>
      <c r="Z64" s="200"/>
      <c r="AA64" s="200"/>
      <c r="AB64" s="200"/>
      <c r="AC64" s="200"/>
      <c r="AD64" s="43"/>
      <c r="AE64" s="43"/>
      <c r="AF64" s="195" t="n">
        <f aca="false">$A64</f>
        <v>53</v>
      </c>
      <c r="AG64" s="69" t="n">
        <v>2</v>
      </c>
      <c r="AH64" s="21" t="n">
        <f aca="false">(AG64/$S64)*$U64</f>
        <v>81.575</v>
      </c>
      <c r="AI64" s="21"/>
      <c r="AJ64" s="69" t="n">
        <v>2</v>
      </c>
      <c r="AK64" s="21" t="n">
        <f aca="false">(AJ64/$S64)*$U64</f>
        <v>81.575</v>
      </c>
      <c r="AL64" s="21"/>
      <c r="AM64" s="69" t="n">
        <v>2</v>
      </c>
      <c r="AN64" s="21" t="n">
        <f aca="false">(AM64/$S64)*$U64</f>
        <v>81.575</v>
      </c>
      <c r="AO64" s="21"/>
      <c r="AP64" s="69" t="n">
        <v>2</v>
      </c>
      <c r="AQ64" s="21" t="n">
        <f aca="false">(AP64/$S64)*$U64</f>
        <v>81.575</v>
      </c>
      <c r="AR64" s="21"/>
      <c r="AU64" s="195" t="n">
        <f aca="false">$A64</f>
        <v>53</v>
      </c>
      <c r="AV64" s="69" t="n">
        <v>2</v>
      </c>
      <c r="AW64" s="21" t="n">
        <f aca="false">(AV64/$S64)*$U64</f>
        <v>81.575</v>
      </c>
      <c r="AX64" s="21"/>
      <c r="AY64" s="69" t="n">
        <v>1</v>
      </c>
      <c r="AZ64" s="21" t="n">
        <f aca="false">(AY64/$S64)*$U64</f>
        <v>40.7875</v>
      </c>
      <c r="BA64" s="21"/>
      <c r="BB64" s="69" t="n">
        <v>1</v>
      </c>
      <c r="BC64" s="21" t="n">
        <f aca="false">(BB64/$S64)*$U64</f>
        <v>40.7875</v>
      </c>
      <c r="BD64" s="21"/>
      <c r="BE64" s="69" t="n">
        <v>1</v>
      </c>
      <c r="BF64" s="21" t="n">
        <f aca="false">(BE64/$S64)*$U64</f>
        <v>40.7875</v>
      </c>
      <c r="BG64" s="21"/>
      <c r="BJ64" s="195" t="n">
        <f aca="false">$A64</f>
        <v>53</v>
      </c>
      <c r="BK64" s="69" t="n">
        <v>1</v>
      </c>
      <c r="BL64" s="21" t="n">
        <f aca="false">(BK64/$S64)*$U64</f>
        <v>40.7875</v>
      </c>
      <c r="BM64" s="21"/>
      <c r="BN64" s="69" t="n">
        <v>1</v>
      </c>
      <c r="BO64" s="21" t="n">
        <f aca="false">(BN64/$S64)*$U64</f>
        <v>40.7875</v>
      </c>
      <c r="BP64" s="21"/>
      <c r="BQ64" s="69" t="n">
        <v>1</v>
      </c>
      <c r="BR64" s="21" t="n">
        <f aca="false">(BQ64/$S64)*$U64</f>
        <v>40.7875</v>
      </c>
      <c r="BS64" s="21"/>
      <c r="BT64" s="69" t="n">
        <v>1</v>
      </c>
      <c r="BU64" s="21" t="n">
        <f aca="false">(BT64/$S64)*$U64</f>
        <v>40.7875</v>
      </c>
      <c r="BV64" s="21"/>
      <c r="BY64" s="195" t="n">
        <f aca="false">$A64</f>
        <v>53</v>
      </c>
      <c r="BZ64" s="69" t="n">
        <v>1</v>
      </c>
      <c r="CA64" s="21" t="n">
        <f aca="false">(BZ64/$S64)*$U64</f>
        <v>40.7875</v>
      </c>
      <c r="CB64" s="21"/>
      <c r="CC64" s="69" t="n">
        <v>1</v>
      </c>
      <c r="CD64" s="21" t="n">
        <f aca="false">(CC64/$S64)*$U64</f>
        <v>40.7875</v>
      </c>
      <c r="CE64" s="21"/>
      <c r="CF64" s="69" t="n">
        <v>1</v>
      </c>
      <c r="CG64" s="21" t="n">
        <f aca="false">(CF64/$S64)*$U64</f>
        <v>40.7875</v>
      </c>
      <c r="CH64" s="21"/>
      <c r="CI64" s="69" t="n">
        <v>1</v>
      </c>
      <c r="CJ64" s="21" t="n">
        <f aca="false">(CI64/$S64)*$U64</f>
        <v>40.7875</v>
      </c>
      <c r="CK64" s="21"/>
      <c r="CN64" s="195" t="n">
        <f aca="false">$A64</f>
        <v>53</v>
      </c>
      <c r="CO64" s="69" t="n">
        <v>1</v>
      </c>
      <c r="CP64" s="21" t="n">
        <f aca="false">(CO64/$S64)*$U64</f>
        <v>40.7875</v>
      </c>
      <c r="CQ64" s="21"/>
      <c r="CR64" s="69" t="n">
        <v>1</v>
      </c>
      <c r="CS64" s="21" t="n">
        <f aca="false">(CR64/$S64)*$U64</f>
        <v>40.7875</v>
      </c>
      <c r="CT64" s="21"/>
      <c r="CU64" s="69" t="n">
        <v>1</v>
      </c>
      <c r="CV64" s="21" t="n">
        <f aca="false">(CU64/$S64)*$U64</f>
        <v>40.7875</v>
      </c>
      <c r="CW64" s="21"/>
      <c r="CX64" s="69" t="n">
        <v>1</v>
      </c>
      <c r="CY64" s="21" t="n">
        <f aca="false">(CX64/$S64)*$U64</f>
        <v>40.7875</v>
      </c>
      <c r="CZ64" s="21"/>
      <c r="DC64" s="195" t="n">
        <f aca="false">$A64</f>
        <v>53</v>
      </c>
      <c r="DD64" s="69" t="n">
        <v>1</v>
      </c>
      <c r="DE64" s="21" t="n">
        <f aca="false">(DD64/$S64)*$U64</f>
        <v>40.7875</v>
      </c>
      <c r="DF64" s="21"/>
      <c r="DG64" s="69" t="n">
        <v>1</v>
      </c>
      <c r="DH64" s="21" t="n">
        <f aca="false">(DG64/$S64)*$U64</f>
        <v>40.7875</v>
      </c>
      <c r="DI64" s="21"/>
      <c r="DJ64" s="69" t="n">
        <v>1</v>
      </c>
      <c r="DK64" s="21" t="n">
        <f aca="false">(DJ64/$S64)*$U64</f>
        <v>40.7875</v>
      </c>
      <c r="DL64" s="21"/>
      <c r="DM64" s="69" t="n">
        <v>1</v>
      </c>
      <c r="DN64" s="21" t="n">
        <f aca="false">(DM64/$S64)*$U64</f>
        <v>40.7875</v>
      </c>
      <c r="DO64" s="21"/>
      <c r="DR64" s="195" t="n">
        <f aca="false">$A64</f>
        <v>53</v>
      </c>
      <c r="DS64" s="69" t="n">
        <v>1</v>
      </c>
      <c r="DT64" s="21" t="n">
        <f aca="false">(DS64/$S64)*$U64</f>
        <v>40.7875</v>
      </c>
      <c r="DU64" s="21"/>
      <c r="DV64" s="69" t="n">
        <v>1</v>
      </c>
      <c r="DW64" s="21" t="n">
        <f aca="false">(DV64/$S64)*$U64</f>
        <v>40.7875</v>
      </c>
      <c r="DX64" s="21"/>
      <c r="DY64" s="69" t="n">
        <v>1</v>
      </c>
      <c r="DZ64" s="21" t="n">
        <f aca="false">(DY64/$S64)*$U64</f>
        <v>40.7875</v>
      </c>
      <c r="EA64" s="21"/>
      <c r="EB64" s="69" t="n">
        <v>1</v>
      </c>
      <c r="EC64" s="21" t="n">
        <f aca="false">(EB64/$S64)*$U64</f>
        <v>40.7875</v>
      </c>
      <c r="ED64" s="21"/>
      <c r="EG64" s="195" t="n">
        <f aca="false">$A64</f>
        <v>53</v>
      </c>
      <c r="EH64" s="69" t="n">
        <v>1</v>
      </c>
      <c r="EI64" s="21" t="n">
        <f aca="false">(EH64/$S64)*$U64</f>
        <v>40.7875</v>
      </c>
      <c r="EJ64" s="21"/>
      <c r="EK64" s="195" t="n">
        <f aca="false">$A64</f>
        <v>53</v>
      </c>
      <c r="EL64" s="69" t="n">
        <v>1</v>
      </c>
      <c r="EM64" s="21" t="n">
        <f aca="false">(EL64/$S64)*$U64</f>
        <v>40.7875</v>
      </c>
      <c r="EN64" s="21"/>
      <c r="EO64" s="199"/>
      <c r="EP64" s="199"/>
      <c r="EQ64" s="199"/>
    </row>
    <row r="65" customFormat="false" ht="33.75" hidden="false" customHeight="true" outlineLevel="0" collapsed="false">
      <c r="A65" s="195" t="n">
        <v>54</v>
      </c>
      <c r="B65" s="196" t="s">
        <v>323</v>
      </c>
      <c r="C65" s="196"/>
      <c r="D65" s="196"/>
      <c r="E65" s="196"/>
      <c r="F65" s="196"/>
      <c r="G65" s="196"/>
      <c r="H65" s="196"/>
      <c r="I65" s="196"/>
      <c r="J65" s="196"/>
      <c r="K65" s="196"/>
      <c r="L65" s="42" t="s">
        <v>324</v>
      </c>
      <c r="M65" s="42"/>
      <c r="N65" s="42"/>
      <c r="O65" s="197" t="s">
        <v>247</v>
      </c>
      <c r="P65" s="197"/>
      <c r="Q65" s="69" t="n">
        <f aca="false">AG65+AJ65+AM65+AP65+AV65+AY65+BB65+BE65+BK65+BN65+BQ65+BT65+BZ65+CC65+CF65+CI65+CO65+CR65+CU65+CX65+DD65+DG65+DJ65+DM65+DS65+DV65+DY65+EB65+EH65+EL65</f>
        <v>30</v>
      </c>
      <c r="R65" s="69"/>
      <c r="S65" s="201" t="n">
        <v>6</v>
      </c>
      <c r="T65" s="201"/>
      <c r="U65" s="198" t="n">
        <v>27.83</v>
      </c>
      <c r="V65" s="198"/>
      <c r="W65" s="198"/>
      <c r="X65" s="200"/>
      <c r="Y65" s="200"/>
      <c r="Z65" s="200"/>
      <c r="AA65" s="200"/>
      <c r="AB65" s="200"/>
      <c r="AC65" s="200"/>
      <c r="AD65" s="43"/>
      <c r="AE65" s="43"/>
      <c r="AF65" s="195" t="n">
        <f aca="false">$A65</f>
        <v>54</v>
      </c>
      <c r="AG65" s="69" t="n">
        <v>1</v>
      </c>
      <c r="AH65" s="21" t="n">
        <f aca="false">(AG65/$S65)*$U65</f>
        <v>4.63833333333333</v>
      </c>
      <c r="AI65" s="21"/>
      <c r="AJ65" s="69" t="n">
        <v>1</v>
      </c>
      <c r="AK65" s="21" t="n">
        <f aca="false">(AJ65/$S65)*$U65</f>
        <v>4.63833333333333</v>
      </c>
      <c r="AL65" s="21"/>
      <c r="AM65" s="69" t="n">
        <v>1</v>
      </c>
      <c r="AN65" s="21" t="n">
        <f aca="false">(AM65/$S65)*$U65</f>
        <v>4.63833333333333</v>
      </c>
      <c r="AO65" s="21"/>
      <c r="AP65" s="69" t="n">
        <v>1</v>
      </c>
      <c r="AQ65" s="21" t="n">
        <f aca="false">(AP65/$S65)*$U65</f>
        <v>4.63833333333333</v>
      </c>
      <c r="AR65" s="21"/>
      <c r="AU65" s="195" t="n">
        <f aca="false">$A65</f>
        <v>54</v>
      </c>
      <c r="AV65" s="69" t="n">
        <v>1</v>
      </c>
      <c r="AW65" s="21" t="n">
        <f aca="false">(AV65/$S65)*$U65</f>
        <v>4.63833333333333</v>
      </c>
      <c r="AX65" s="21"/>
      <c r="AY65" s="69" t="n">
        <v>1</v>
      </c>
      <c r="AZ65" s="21" t="n">
        <f aca="false">(AY65/$S65)*$U65</f>
        <v>4.63833333333333</v>
      </c>
      <c r="BA65" s="21"/>
      <c r="BB65" s="69" t="n">
        <v>1</v>
      </c>
      <c r="BC65" s="21" t="n">
        <f aca="false">(BB65/$S65)*$U65</f>
        <v>4.63833333333333</v>
      </c>
      <c r="BD65" s="21"/>
      <c r="BE65" s="69" t="n">
        <v>1</v>
      </c>
      <c r="BF65" s="21" t="n">
        <f aca="false">(BE65/$S65)*$U65</f>
        <v>4.63833333333333</v>
      </c>
      <c r="BG65" s="21"/>
      <c r="BJ65" s="195" t="n">
        <f aca="false">$A65</f>
        <v>54</v>
      </c>
      <c r="BK65" s="69" t="n">
        <v>1</v>
      </c>
      <c r="BL65" s="21" t="n">
        <f aca="false">(BK65/$S65)*$U65</f>
        <v>4.63833333333333</v>
      </c>
      <c r="BM65" s="21"/>
      <c r="BN65" s="69" t="n">
        <v>1</v>
      </c>
      <c r="BO65" s="21" t="n">
        <f aca="false">(BN65/$S65)*$U65</f>
        <v>4.63833333333333</v>
      </c>
      <c r="BP65" s="21"/>
      <c r="BQ65" s="69" t="n">
        <v>1</v>
      </c>
      <c r="BR65" s="21" t="n">
        <f aca="false">(BQ65/$S65)*$U65</f>
        <v>4.63833333333333</v>
      </c>
      <c r="BS65" s="21"/>
      <c r="BT65" s="69" t="n">
        <v>1</v>
      </c>
      <c r="BU65" s="21" t="n">
        <f aca="false">(BT65/$S65)*$U65</f>
        <v>4.63833333333333</v>
      </c>
      <c r="BV65" s="21"/>
      <c r="BY65" s="195" t="n">
        <f aca="false">$A65</f>
        <v>54</v>
      </c>
      <c r="BZ65" s="69" t="n">
        <v>1</v>
      </c>
      <c r="CA65" s="21" t="n">
        <f aca="false">(BZ65/$S65)*$U65</f>
        <v>4.63833333333333</v>
      </c>
      <c r="CB65" s="21"/>
      <c r="CC65" s="69" t="n">
        <v>1</v>
      </c>
      <c r="CD65" s="21" t="n">
        <f aca="false">(CC65/$S65)*$U65</f>
        <v>4.63833333333333</v>
      </c>
      <c r="CE65" s="21"/>
      <c r="CF65" s="69" t="n">
        <v>1</v>
      </c>
      <c r="CG65" s="21" t="n">
        <f aca="false">(CF65/$S65)*$U65</f>
        <v>4.63833333333333</v>
      </c>
      <c r="CH65" s="21"/>
      <c r="CI65" s="69" t="n">
        <v>1</v>
      </c>
      <c r="CJ65" s="21" t="n">
        <f aca="false">(CI65/$S65)*$U65</f>
        <v>4.63833333333333</v>
      </c>
      <c r="CK65" s="21"/>
      <c r="CN65" s="195" t="n">
        <f aca="false">$A65</f>
        <v>54</v>
      </c>
      <c r="CO65" s="69" t="n">
        <v>1</v>
      </c>
      <c r="CP65" s="21" t="n">
        <f aca="false">(CO65/$S65)*$U65</f>
        <v>4.63833333333333</v>
      </c>
      <c r="CQ65" s="21"/>
      <c r="CR65" s="69" t="n">
        <v>1</v>
      </c>
      <c r="CS65" s="21" t="n">
        <f aca="false">(CR65/$S65)*$U65</f>
        <v>4.63833333333333</v>
      </c>
      <c r="CT65" s="21"/>
      <c r="CU65" s="69" t="n">
        <v>1</v>
      </c>
      <c r="CV65" s="21" t="n">
        <f aca="false">(CU65/$S65)*$U65</f>
        <v>4.63833333333333</v>
      </c>
      <c r="CW65" s="21"/>
      <c r="CX65" s="69" t="n">
        <v>1</v>
      </c>
      <c r="CY65" s="21" t="n">
        <f aca="false">(CX65/$S65)*$U65</f>
        <v>4.63833333333333</v>
      </c>
      <c r="CZ65" s="21"/>
      <c r="DC65" s="195" t="n">
        <f aca="false">$A65</f>
        <v>54</v>
      </c>
      <c r="DD65" s="69" t="n">
        <v>1</v>
      </c>
      <c r="DE65" s="21" t="n">
        <f aca="false">(DD65/$S65)*$U65</f>
        <v>4.63833333333333</v>
      </c>
      <c r="DF65" s="21"/>
      <c r="DG65" s="69" t="n">
        <v>1</v>
      </c>
      <c r="DH65" s="21" t="n">
        <f aca="false">(DG65/$S65)*$U65</f>
        <v>4.63833333333333</v>
      </c>
      <c r="DI65" s="21"/>
      <c r="DJ65" s="69" t="n">
        <v>1</v>
      </c>
      <c r="DK65" s="21" t="n">
        <f aca="false">(DJ65/$S65)*$U65</f>
        <v>4.63833333333333</v>
      </c>
      <c r="DL65" s="21"/>
      <c r="DM65" s="69" t="n">
        <v>1</v>
      </c>
      <c r="DN65" s="21" t="n">
        <f aca="false">(DM65/$S65)*$U65</f>
        <v>4.63833333333333</v>
      </c>
      <c r="DO65" s="21"/>
      <c r="DR65" s="195" t="n">
        <f aca="false">$A65</f>
        <v>54</v>
      </c>
      <c r="DS65" s="69" t="n">
        <v>1</v>
      </c>
      <c r="DT65" s="21" t="n">
        <f aca="false">(DS65/$S65)*$U65</f>
        <v>4.63833333333333</v>
      </c>
      <c r="DU65" s="21"/>
      <c r="DV65" s="69" t="n">
        <v>1</v>
      </c>
      <c r="DW65" s="21" t="n">
        <f aca="false">(DV65/$S65)*$U65</f>
        <v>4.63833333333333</v>
      </c>
      <c r="DX65" s="21"/>
      <c r="DY65" s="69" t="n">
        <v>1</v>
      </c>
      <c r="DZ65" s="21" t="n">
        <f aca="false">(DY65/$S65)*$U65</f>
        <v>4.63833333333333</v>
      </c>
      <c r="EA65" s="21"/>
      <c r="EB65" s="69" t="n">
        <v>1</v>
      </c>
      <c r="EC65" s="21" t="n">
        <f aca="false">(EB65/$S65)*$U65</f>
        <v>4.63833333333333</v>
      </c>
      <c r="ED65" s="21"/>
      <c r="EG65" s="195" t="n">
        <f aca="false">$A65</f>
        <v>54</v>
      </c>
      <c r="EH65" s="69" t="n">
        <v>1</v>
      </c>
      <c r="EI65" s="21" t="n">
        <f aca="false">(EH65/$S65)*$U65</f>
        <v>4.63833333333333</v>
      </c>
      <c r="EJ65" s="21"/>
      <c r="EK65" s="195" t="n">
        <f aca="false">$A65</f>
        <v>54</v>
      </c>
      <c r="EL65" s="69" t="n">
        <v>1</v>
      </c>
      <c r="EM65" s="21" t="n">
        <f aca="false">(EL65/$S65)*$U65</f>
        <v>4.63833333333333</v>
      </c>
      <c r="EN65" s="21"/>
      <c r="EO65" s="199"/>
      <c r="EP65" s="199"/>
      <c r="EQ65" s="199"/>
    </row>
    <row r="66" customFormat="false" ht="33.75" hidden="false" customHeight="true" outlineLevel="0" collapsed="false">
      <c r="A66" s="195" t="n">
        <v>55</v>
      </c>
      <c r="B66" s="196" t="s">
        <v>325</v>
      </c>
      <c r="C66" s="196"/>
      <c r="D66" s="196"/>
      <c r="E66" s="196"/>
      <c r="F66" s="196"/>
      <c r="G66" s="196"/>
      <c r="H66" s="196"/>
      <c r="I66" s="196"/>
      <c r="J66" s="196"/>
      <c r="K66" s="196"/>
      <c r="L66" s="32"/>
      <c r="M66" s="32"/>
      <c r="N66" s="32"/>
      <c r="O66" s="197" t="s">
        <v>247</v>
      </c>
      <c r="P66" s="197"/>
      <c r="Q66" s="69" t="n">
        <f aca="false">AG66+AJ66+AM66+AP66+AV66+AY66+BB66+BE66+BK66+BN66+BQ66+BT66+BZ66+CC66+CF66+CI66+CO66+CR66+CU66+CX66+DD66+DG66+DJ66+DM66+DS66+DV66+DY66+EB66+EH66+EL66</f>
        <v>66</v>
      </c>
      <c r="R66" s="69"/>
      <c r="S66" s="201" t="n">
        <v>2</v>
      </c>
      <c r="T66" s="201"/>
      <c r="U66" s="198" t="n">
        <v>8.16</v>
      </c>
      <c r="V66" s="198"/>
      <c r="W66" s="198"/>
      <c r="X66" s="200"/>
      <c r="Y66" s="200"/>
      <c r="Z66" s="200"/>
      <c r="AA66" s="200"/>
      <c r="AB66" s="200"/>
      <c r="AC66" s="200"/>
      <c r="AD66" s="43"/>
      <c r="AE66" s="43"/>
      <c r="AF66" s="195" t="n">
        <f aca="false">$A66</f>
        <v>55</v>
      </c>
      <c r="AG66" s="69" t="n">
        <v>40</v>
      </c>
      <c r="AH66" s="21" t="n">
        <f aca="false">(AG66/$S66)*$U66</f>
        <v>163.2</v>
      </c>
      <c r="AI66" s="21"/>
      <c r="AJ66" s="19"/>
      <c r="AK66" s="21" t="n">
        <f aca="false">(AJ66/$S66)*$U66</f>
        <v>0</v>
      </c>
      <c r="AL66" s="21"/>
      <c r="AM66" s="19"/>
      <c r="AN66" s="21" t="n">
        <f aca="false">(AM66/$S66)*$U66</f>
        <v>0</v>
      </c>
      <c r="AO66" s="21"/>
      <c r="AP66" s="19"/>
      <c r="AQ66" s="21" t="n">
        <f aca="false">(AP66/$S66)*$U66</f>
        <v>0</v>
      </c>
      <c r="AR66" s="21"/>
      <c r="AU66" s="195" t="n">
        <f aca="false">$A66</f>
        <v>55</v>
      </c>
      <c r="AV66" s="69" t="n">
        <v>1</v>
      </c>
      <c r="AW66" s="21" t="n">
        <f aca="false">(AV66/$S66)*$U66</f>
        <v>4.08</v>
      </c>
      <c r="AX66" s="21"/>
      <c r="AY66" s="69" t="n">
        <v>1</v>
      </c>
      <c r="AZ66" s="21" t="n">
        <f aca="false">(AY66/$S66)*$U66</f>
        <v>4.08</v>
      </c>
      <c r="BA66" s="21"/>
      <c r="BB66" s="69" t="n">
        <v>1</v>
      </c>
      <c r="BC66" s="21" t="n">
        <f aca="false">(BB66/$S66)*$U66</f>
        <v>4.08</v>
      </c>
      <c r="BD66" s="21"/>
      <c r="BE66" s="69" t="n">
        <v>1</v>
      </c>
      <c r="BF66" s="21" t="n">
        <f aca="false">(BE66/$S66)*$U66</f>
        <v>4.08</v>
      </c>
      <c r="BG66" s="21"/>
      <c r="BJ66" s="195" t="n">
        <f aca="false">$A66</f>
        <v>55</v>
      </c>
      <c r="BK66" s="69" t="n">
        <v>1</v>
      </c>
      <c r="BL66" s="21" t="n">
        <f aca="false">(BK66/$S66)*$U66</f>
        <v>4.08</v>
      </c>
      <c r="BM66" s="21"/>
      <c r="BN66" s="69" t="n">
        <v>1</v>
      </c>
      <c r="BO66" s="21" t="n">
        <f aca="false">(BN66/$S66)*$U66</f>
        <v>4.08</v>
      </c>
      <c r="BP66" s="21"/>
      <c r="BQ66" s="69" t="n">
        <v>1</v>
      </c>
      <c r="BR66" s="21" t="n">
        <f aca="false">(BQ66/$S66)*$U66</f>
        <v>4.08</v>
      </c>
      <c r="BS66" s="21"/>
      <c r="BT66" s="69" t="n">
        <v>1</v>
      </c>
      <c r="BU66" s="21" t="n">
        <f aca="false">(BT66/$S66)*$U66</f>
        <v>4.08</v>
      </c>
      <c r="BV66" s="21"/>
      <c r="BY66" s="195" t="n">
        <f aca="false">$A66</f>
        <v>55</v>
      </c>
      <c r="BZ66" s="69" t="n">
        <v>1</v>
      </c>
      <c r="CA66" s="21" t="n">
        <f aca="false">(BZ66/$S66)*$U66</f>
        <v>4.08</v>
      </c>
      <c r="CB66" s="21"/>
      <c r="CC66" s="69" t="n">
        <v>1</v>
      </c>
      <c r="CD66" s="21" t="n">
        <f aca="false">(CC66/$S66)*$U66</f>
        <v>4.08</v>
      </c>
      <c r="CE66" s="21"/>
      <c r="CF66" s="69" t="n">
        <v>1</v>
      </c>
      <c r="CG66" s="21" t="n">
        <f aca="false">(CF66/$S66)*$U66</f>
        <v>4.08</v>
      </c>
      <c r="CH66" s="21"/>
      <c r="CI66" s="69" t="n">
        <v>1</v>
      </c>
      <c r="CJ66" s="21" t="n">
        <f aca="false">(CI66/$S66)*$U66</f>
        <v>4.08</v>
      </c>
      <c r="CK66" s="21"/>
      <c r="CN66" s="195" t="n">
        <f aca="false">$A66</f>
        <v>55</v>
      </c>
      <c r="CO66" s="69" t="n">
        <v>1</v>
      </c>
      <c r="CP66" s="21" t="n">
        <f aca="false">(CO66/$S66)*$U66</f>
        <v>4.08</v>
      </c>
      <c r="CQ66" s="21"/>
      <c r="CR66" s="69" t="n">
        <v>1</v>
      </c>
      <c r="CS66" s="21" t="n">
        <f aca="false">(CR66/$S66)*$U66</f>
        <v>4.08</v>
      </c>
      <c r="CT66" s="21"/>
      <c r="CU66" s="69" t="n">
        <v>1</v>
      </c>
      <c r="CV66" s="21" t="n">
        <f aca="false">(CU66/$S66)*$U66</f>
        <v>4.08</v>
      </c>
      <c r="CW66" s="21"/>
      <c r="CX66" s="69" t="n">
        <v>1</v>
      </c>
      <c r="CY66" s="21" t="n">
        <f aca="false">(CX66/$S66)*$U66</f>
        <v>4.08</v>
      </c>
      <c r="CZ66" s="21"/>
      <c r="DC66" s="195" t="n">
        <f aca="false">$A66</f>
        <v>55</v>
      </c>
      <c r="DD66" s="69" t="n">
        <v>1</v>
      </c>
      <c r="DE66" s="21" t="n">
        <f aca="false">(DD66/$S66)*$U66</f>
        <v>4.08</v>
      </c>
      <c r="DF66" s="21"/>
      <c r="DG66" s="69" t="n">
        <v>1</v>
      </c>
      <c r="DH66" s="21" t="n">
        <f aca="false">(DG66/$S66)*$U66</f>
        <v>4.08</v>
      </c>
      <c r="DI66" s="21"/>
      <c r="DJ66" s="69" t="n">
        <v>1</v>
      </c>
      <c r="DK66" s="21" t="n">
        <f aca="false">(DJ66/$S66)*$U66</f>
        <v>4.08</v>
      </c>
      <c r="DL66" s="21"/>
      <c r="DM66" s="69" t="n">
        <v>1</v>
      </c>
      <c r="DN66" s="21" t="n">
        <f aca="false">(DM66/$S66)*$U66</f>
        <v>4.08</v>
      </c>
      <c r="DO66" s="21"/>
      <c r="DR66" s="195" t="n">
        <f aca="false">$A66</f>
        <v>55</v>
      </c>
      <c r="DS66" s="69" t="n">
        <v>1</v>
      </c>
      <c r="DT66" s="21" t="n">
        <f aca="false">(DS66/$S66)*$U66</f>
        <v>4.08</v>
      </c>
      <c r="DU66" s="21"/>
      <c r="DV66" s="69" t="n">
        <v>1</v>
      </c>
      <c r="DW66" s="21" t="n">
        <f aca="false">(DV66/$S66)*$U66</f>
        <v>4.08</v>
      </c>
      <c r="DX66" s="21"/>
      <c r="DY66" s="69" t="n">
        <v>1</v>
      </c>
      <c r="DZ66" s="21" t="n">
        <f aca="false">(DY66/$S66)*$U66</f>
        <v>4.08</v>
      </c>
      <c r="EA66" s="21"/>
      <c r="EB66" s="69" t="n">
        <v>1</v>
      </c>
      <c r="EC66" s="21" t="n">
        <f aca="false">(EB66/$S66)*$U66</f>
        <v>4.08</v>
      </c>
      <c r="ED66" s="21"/>
      <c r="EG66" s="195" t="n">
        <f aca="false">$A66</f>
        <v>55</v>
      </c>
      <c r="EH66" s="69" t="n">
        <v>1</v>
      </c>
      <c r="EI66" s="21" t="n">
        <f aca="false">(EH66/$S66)*$U66</f>
        <v>4.08</v>
      </c>
      <c r="EJ66" s="21"/>
      <c r="EK66" s="195" t="n">
        <f aca="false">$A66</f>
        <v>55</v>
      </c>
      <c r="EL66" s="69" t="n">
        <v>1</v>
      </c>
      <c r="EM66" s="21" t="n">
        <f aca="false">(EL66/$S66)*$U66</f>
        <v>4.08</v>
      </c>
      <c r="EN66" s="21"/>
      <c r="EO66" s="199"/>
      <c r="EP66" s="199"/>
      <c r="EQ66" s="199"/>
    </row>
    <row r="67" customFormat="false" ht="33.75" hidden="false" customHeight="true" outlineLevel="0" collapsed="false">
      <c r="A67" s="195" t="n">
        <v>56</v>
      </c>
      <c r="B67" s="196" t="s">
        <v>326</v>
      </c>
      <c r="C67" s="196"/>
      <c r="D67" s="196"/>
      <c r="E67" s="196"/>
      <c r="F67" s="196"/>
      <c r="G67" s="196"/>
      <c r="H67" s="196"/>
      <c r="I67" s="196"/>
      <c r="J67" s="196"/>
      <c r="K67" s="196"/>
      <c r="L67" s="42"/>
      <c r="M67" s="42"/>
      <c r="N67" s="42"/>
      <c r="O67" s="197" t="s">
        <v>247</v>
      </c>
      <c r="P67" s="197"/>
      <c r="Q67" s="69" t="n">
        <f aca="false">AG67+AJ67+AM67+AP67+AV67+AY67+BB67+BE67+BK67+BN67+BQ67+BT67+BZ67+CC67+CF67+CI67+CO67+CR67+CU67+CX67+DD67+DG67+DJ67+DM67+DS67+DV67+DY67+EB67+EH67+EL67</f>
        <v>30</v>
      </c>
      <c r="R67" s="69"/>
      <c r="S67" s="201" t="n">
        <v>1</v>
      </c>
      <c r="T67" s="201"/>
      <c r="U67" s="198" t="n">
        <v>2.33</v>
      </c>
      <c r="V67" s="198"/>
      <c r="W67" s="198"/>
      <c r="X67" s="200"/>
      <c r="Y67" s="200"/>
      <c r="Z67" s="200"/>
      <c r="AA67" s="200"/>
      <c r="AB67" s="200"/>
      <c r="AC67" s="200"/>
      <c r="AD67" s="43"/>
      <c r="AE67" s="43"/>
      <c r="AF67" s="195" t="n">
        <f aca="false">$A67</f>
        <v>56</v>
      </c>
      <c r="AG67" s="69" t="n">
        <v>1</v>
      </c>
      <c r="AH67" s="21" t="n">
        <f aca="false">(AG67/$S67)*$U67</f>
        <v>2.33</v>
      </c>
      <c r="AI67" s="21"/>
      <c r="AJ67" s="69" t="n">
        <v>1</v>
      </c>
      <c r="AK67" s="21" t="n">
        <f aca="false">(AJ67/$S67)*$U67</f>
        <v>2.33</v>
      </c>
      <c r="AL67" s="21"/>
      <c r="AM67" s="69" t="n">
        <v>1</v>
      </c>
      <c r="AN67" s="21" t="n">
        <f aca="false">(AM67/$S67)*$U67</f>
        <v>2.33</v>
      </c>
      <c r="AO67" s="21"/>
      <c r="AP67" s="69" t="n">
        <v>1</v>
      </c>
      <c r="AQ67" s="21" t="n">
        <f aca="false">(AP67/$S67)*$U67</f>
        <v>2.33</v>
      </c>
      <c r="AR67" s="21"/>
      <c r="AU67" s="195" t="n">
        <f aca="false">$A67</f>
        <v>56</v>
      </c>
      <c r="AV67" s="69" t="n">
        <v>1</v>
      </c>
      <c r="AW67" s="21" t="n">
        <f aca="false">(AV67/$S67)*$U67</f>
        <v>2.33</v>
      </c>
      <c r="AX67" s="21"/>
      <c r="AY67" s="69" t="n">
        <v>1</v>
      </c>
      <c r="AZ67" s="21" t="n">
        <f aca="false">(AY67/$S67)*$U67</f>
        <v>2.33</v>
      </c>
      <c r="BA67" s="21"/>
      <c r="BB67" s="69" t="n">
        <v>1</v>
      </c>
      <c r="BC67" s="21" t="n">
        <f aca="false">(BB67/$S67)*$U67</f>
        <v>2.33</v>
      </c>
      <c r="BD67" s="21"/>
      <c r="BE67" s="69" t="n">
        <v>1</v>
      </c>
      <c r="BF67" s="21" t="n">
        <f aca="false">(BE67/$S67)*$U67</f>
        <v>2.33</v>
      </c>
      <c r="BG67" s="21"/>
      <c r="BJ67" s="195" t="n">
        <f aca="false">$A67</f>
        <v>56</v>
      </c>
      <c r="BK67" s="69" t="n">
        <v>1</v>
      </c>
      <c r="BL67" s="21" t="n">
        <f aca="false">(BK67/$S67)*$U67</f>
        <v>2.33</v>
      </c>
      <c r="BM67" s="21"/>
      <c r="BN67" s="69" t="n">
        <v>1</v>
      </c>
      <c r="BO67" s="21" t="n">
        <f aca="false">(BN67/$S67)*$U67</f>
        <v>2.33</v>
      </c>
      <c r="BP67" s="21"/>
      <c r="BQ67" s="69" t="n">
        <v>1</v>
      </c>
      <c r="BR67" s="21" t="n">
        <f aca="false">(BQ67/$S67)*$U67</f>
        <v>2.33</v>
      </c>
      <c r="BS67" s="21"/>
      <c r="BT67" s="69" t="n">
        <v>1</v>
      </c>
      <c r="BU67" s="21" t="n">
        <f aca="false">(BT67/$S67)*$U67</f>
        <v>2.33</v>
      </c>
      <c r="BV67" s="21"/>
      <c r="BY67" s="195" t="n">
        <f aca="false">$A67</f>
        <v>56</v>
      </c>
      <c r="BZ67" s="69" t="n">
        <v>1</v>
      </c>
      <c r="CA67" s="21" t="n">
        <f aca="false">(BZ67/$S67)*$U67</f>
        <v>2.33</v>
      </c>
      <c r="CB67" s="21"/>
      <c r="CC67" s="69" t="n">
        <v>1</v>
      </c>
      <c r="CD67" s="21" t="n">
        <f aca="false">(CC67/$S67)*$U67</f>
        <v>2.33</v>
      </c>
      <c r="CE67" s="21"/>
      <c r="CF67" s="69" t="n">
        <v>1</v>
      </c>
      <c r="CG67" s="21" t="n">
        <f aca="false">(CF67/$S67)*$U67</f>
        <v>2.33</v>
      </c>
      <c r="CH67" s="21"/>
      <c r="CI67" s="69" t="n">
        <v>1</v>
      </c>
      <c r="CJ67" s="21" t="n">
        <f aca="false">(CI67/$S67)*$U67</f>
        <v>2.33</v>
      </c>
      <c r="CK67" s="21"/>
      <c r="CN67" s="195" t="n">
        <f aca="false">$A67</f>
        <v>56</v>
      </c>
      <c r="CO67" s="69" t="n">
        <v>1</v>
      </c>
      <c r="CP67" s="21" t="n">
        <f aca="false">(CO67/$S67)*$U67</f>
        <v>2.33</v>
      </c>
      <c r="CQ67" s="21"/>
      <c r="CR67" s="69" t="n">
        <v>1</v>
      </c>
      <c r="CS67" s="21" t="n">
        <f aca="false">(CR67/$S67)*$U67</f>
        <v>2.33</v>
      </c>
      <c r="CT67" s="21"/>
      <c r="CU67" s="69" t="n">
        <v>1</v>
      </c>
      <c r="CV67" s="21" t="n">
        <f aca="false">(CU67/$S67)*$U67</f>
        <v>2.33</v>
      </c>
      <c r="CW67" s="21"/>
      <c r="CX67" s="69" t="n">
        <v>1</v>
      </c>
      <c r="CY67" s="21" t="n">
        <f aca="false">(CX67/$S67)*$U67</f>
        <v>2.33</v>
      </c>
      <c r="CZ67" s="21"/>
      <c r="DC67" s="195" t="n">
        <f aca="false">$A67</f>
        <v>56</v>
      </c>
      <c r="DD67" s="69" t="n">
        <v>1</v>
      </c>
      <c r="DE67" s="21" t="n">
        <f aca="false">(DD67/$S67)*$U67</f>
        <v>2.33</v>
      </c>
      <c r="DF67" s="21"/>
      <c r="DG67" s="69" t="n">
        <v>1</v>
      </c>
      <c r="DH67" s="21" t="n">
        <f aca="false">(DG67/$S67)*$U67</f>
        <v>2.33</v>
      </c>
      <c r="DI67" s="21"/>
      <c r="DJ67" s="69" t="n">
        <v>1</v>
      </c>
      <c r="DK67" s="21" t="n">
        <f aca="false">(DJ67/$S67)*$U67</f>
        <v>2.33</v>
      </c>
      <c r="DL67" s="21"/>
      <c r="DM67" s="69" t="n">
        <v>1</v>
      </c>
      <c r="DN67" s="21" t="n">
        <f aca="false">(DM67/$S67)*$U67</f>
        <v>2.33</v>
      </c>
      <c r="DO67" s="21"/>
      <c r="DR67" s="195" t="n">
        <f aca="false">$A67</f>
        <v>56</v>
      </c>
      <c r="DS67" s="69" t="n">
        <v>1</v>
      </c>
      <c r="DT67" s="21" t="n">
        <f aca="false">(DS67/$S67)*$U67</f>
        <v>2.33</v>
      </c>
      <c r="DU67" s="21"/>
      <c r="DV67" s="69" t="n">
        <v>1</v>
      </c>
      <c r="DW67" s="21" t="n">
        <f aca="false">(DV67/$S67)*$U67</f>
        <v>2.33</v>
      </c>
      <c r="DX67" s="21"/>
      <c r="DY67" s="69" t="n">
        <v>1</v>
      </c>
      <c r="DZ67" s="21" t="n">
        <f aca="false">(DY67/$S67)*$U67</f>
        <v>2.33</v>
      </c>
      <c r="EA67" s="21"/>
      <c r="EB67" s="69" t="n">
        <v>1</v>
      </c>
      <c r="EC67" s="21" t="n">
        <f aca="false">(EB67/$S67)*$U67</f>
        <v>2.33</v>
      </c>
      <c r="ED67" s="21"/>
      <c r="EG67" s="195" t="n">
        <f aca="false">$A67</f>
        <v>56</v>
      </c>
      <c r="EH67" s="69" t="n">
        <v>1</v>
      </c>
      <c r="EI67" s="21" t="n">
        <f aca="false">(EH67/$S67)*$U67</f>
        <v>2.33</v>
      </c>
      <c r="EJ67" s="21"/>
      <c r="EK67" s="195" t="n">
        <f aca="false">$A67</f>
        <v>56</v>
      </c>
      <c r="EL67" s="69" t="n">
        <v>1</v>
      </c>
      <c r="EM67" s="21" t="n">
        <f aca="false">(EL67/$S67)*$U67</f>
        <v>2.33</v>
      </c>
      <c r="EN67" s="21"/>
      <c r="EO67" s="199"/>
      <c r="EP67" s="199"/>
      <c r="EQ67" s="199"/>
    </row>
    <row r="68" customFormat="false" ht="33.75" hidden="false" customHeight="true" outlineLevel="0" collapsed="false">
      <c r="A68" s="195" t="n">
        <v>57</v>
      </c>
      <c r="B68" s="196" t="s">
        <v>327</v>
      </c>
      <c r="C68" s="196"/>
      <c r="D68" s="196"/>
      <c r="E68" s="196"/>
      <c r="F68" s="196"/>
      <c r="G68" s="196"/>
      <c r="H68" s="196"/>
      <c r="I68" s="196"/>
      <c r="J68" s="196"/>
      <c r="K68" s="196"/>
      <c r="L68" s="42"/>
      <c r="M68" s="42"/>
      <c r="N68" s="42"/>
      <c r="O68" s="197" t="s">
        <v>247</v>
      </c>
      <c r="P68" s="197"/>
      <c r="Q68" s="69" t="n">
        <f aca="false">AG68+AJ68+AM68+AP68+AV68+AY68+BB68+BE68+BK68+BN68+BQ68+BT68+BZ68+CC68+CF68+CI68+CO68+CR68+CU68+CX68+DD68+DG68+DJ68+DM68+DS68+DV68+DY68+EB68+EH68+EL68</f>
        <v>30</v>
      </c>
      <c r="R68" s="69"/>
      <c r="S68" s="201" t="n">
        <v>1</v>
      </c>
      <c r="T68" s="201"/>
      <c r="U68" s="198" t="n">
        <v>2.84</v>
      </c>
      <c r="V68" s="198"/>
      <c r="W68" s="198"/>
      <c r="X68" s="200"/>
      <c r="Y68" s="200"/>
      <c r="Z68" s="200"/>
      <c r="AA68" s="200"/>
      <c r="AB68" s="200"/>
      <c r="AC68" s="200"/>
      <c r="AD68" s="43"/>
      <c r="AE68" s="43"/>
      <c r="AF68" s="195" t="n">
        <f aca="false">$A68</f>
        <v>57</v>
      </c>
      <c r="AG68" s="69" t="n">
        <v>1</v>
      </c>
      <c r="AH68" s="21" t="n">
        <f aca="false">(AG68/$S68)*$U68</f>
        <v>2.84</v>
      </c>
      <c r="AI68" s="21"/>
      <c r="AJ68" s="69" t="n">
        <v>1</v>
      </c>
      <c r="AK68" s="21" t="n">
        <f aca="false">(AJ68/$S68)*$U68</f>
        <v>2.84</v>
      </c>
      <c r="AL68" s="21"/>
      <c r="AM68" s="69" t="n">
        <v>1</v>
      </c>
      <c r="AN68" s="21" t="n">
        <f aca="false">(AM68/$S68)*$U68</f>
        <v>2.84</v>
      </c>
      <c r="AO68" s="21"/>
      <c r="AP68" s="69" t="n">
        <v>1</v>
      </c>
      <c r="AQ68" s="21" t="n">
        <f aca="false">(AP68/$S68)*$U68</f>
        <v>2.84</v>
      </c>
      <c r="AR68" s="21"/>
      <c r="AU68" s="195" t="n">
        <f aca="false">$A68</f>
        <v>57</v>
      </c>
      <c r="AV68" s="69" t="n">
        <v>1</v>
      </c>
      <c r="AW68" s="21" t="n">
        <f aca="false">(AV68/$S68)*$U68</f>
        <v>2.84</v>
      </c>
      <c r="AX68" s="21"/>
      <c r="AY68" s="69" t="n">
        <v>1</v>
      </c>
      <c r="AZ68" s="21" t="n">
        <f aca="false">(AY68/$S68)*$U68</f>
        <v>2.84</v>
      </c>
      <c r="BA68" s="21"/>
      <c r="BB68" s="69" t="n">
        <v>1</v>
      </c>
      <c r="BC68" s="21" t="n">
        <f aca="false">(BB68/$S68)*$U68</f>
        <v>2.84</v>
      </c>
      <c r="BD68" s="21"/>
      <c r="BE68" s="69" t="n">
        <v>1</v>
      </c>
      <c r="BF68" s="21" t="n">
        <f aca="false">(BE68/$S68)*$U68</f>
        <v>2.84</v>
      </c>
      <c r="BG68" s="21"/>
      <c r="BJ68" s="195" t="n">
        <f aca="false">$A68</f>
        <v>57</v>
      </c>
      <c r="BK68" s="69" t="n">
        <v>1</v>
      </c>
      <c r="BL68" s="21" t="n">
        <f aca="false">(BK68/$S68)*$U68</f>
        <v>2.84</v>
      </c>
      <c r="BM68" s="21"/>
      <c r="BN68" s="69" t="n">
        <v>1</v>
      </c>
      <c r="BO68" s="21" t="n">
        <f aca="false">(BN68/$S68)*$U68</f>
        <v>2.84</v>
      </c>
      <c r="BP68" s="21"/>
      <c r="BQ68" s="69" t="n">
        <v>1</v>
      </c>
      <c r="BR68" s="21" t="n">
        <f aca="false">(BQ68/$S68)*$U68</f>
        <v>2.84</v>
      </c>
      <c r="BS68" s="21"/>
      <c r="BT68" s="69" t="n">
        <v>1</v>
      </c>
      <c r="BU68" s="21" t="n">
        <f aca="false">(BT68/$S68)*$U68</f>
        <v>2.84</v>
      </c>
      <c r="BV68" s="21"/>
      <c r="BY68" s="195" t="n">
        <f aca="false">$A68</f>
        <v>57</v>
      </c>
      <c r="BZ68" s="69" t="n">
        <v>1</v>
      </c>
      <c r="CA68" s="21" t="n">
        <f aca="false">(BZ68/$S68)*$U68</f>
        <v>2.84</v>
      </c>
      <c r="CB68" s="21"/>
      <c r="CC68" s="69" t="n">
        <v>1</v>
      </c>
      <c r="CD68" s="21" t="n">
        <f aca="false">(CC68/$S68)*$U68</f>
        <v>2.84</v>
      </c>
      <c r="CE68" s="21"/>
      <c r="CF68" s="69" t="n">
        <v>1</v>
      </c>
      <c r="CG68" s="21" t="n">
        <f aca="false">(CF68/$S68)*$U68</f>
        <v>2.84</v>
      </c>
      <c r="CH68" s="21"/>
      <c r="CI68" s="69" t="n">
        <v>1</v>
      </c>
      <c r="CJ68" s="21" t="n">
        <f aca="false">(CI68/$S68)*$U68</f>
        <v>2.84</v>
      </c>
      <c r="CK68" s="21"/>
      <c r="CN68" s="195" t="n">
        <f aca="false">$A68</f>
        <v>57</v>
      </c>
      <c r="CO68" s="69" t="n">
        <v>1</v>
      </c>
      <c r="CP68" s="21" t="n">
        <f aca="false">(CO68/$S68)*$U68</f>
        <v>2.84</v>
      </c>
      <c r="CQ68" s="21"/>
      <c r="CR68" s="69" t="n">
        <v>1</v>
      </c>
      <c r="CS68" s="21" t="n">
        <f aca="false">(CR68/$S68)*$U68</f>
        <v>2.84</v>
      </c>
      <c r="CT68" s="21"/>
      <c r="CU68" s="69" t="n">
        <v>1</v>
      </c>
      <c r="CV68" s="21" t="n">
        <f aca="false">(CU68/$S68)*$U68</f>
        <v>2.84</v>
      </c>
      <c r="CW68" s="21"/>
      <c r="CX68" s="69" t="n">
        <v>1</v>
      </c>
      <c r="CY68" s="21" t="n">
        <f aca="false">(CX68/$S68)*$U68</f>
        <v>2.84</v>
      </c>
      <c r="CZ68" s="21"/>
      <c r="DC68" s="195" t="n">
        <f aca="false">$A68</f>
        <v>57</v>
      </c>
      <c r="DD68" s="69" t="n">
        <v>1</v>
      </c>
      <c r="DE68" s="21" t="n">
        <f aca="false">(DD68/$S68)*$U68</f>
        <v>2.84</v>
      </c>
      <c r="DF68" s="21"/>
      <c r="DG68" s="69" t="n">
        <v>1</v>
      </c>
      <c r="DH68" s="21" t="n">
        <f aca="false">(DG68/$S68)*$U68</f>
        <v>2.84</v>
      </c>
      <c r="DI68" s="21"/>
      <c r="DJ68" s="69" t="n">
        <v>1</v>
      </c>
      <c r="DK68" s="21" t="n">
        <f aca="false">(DJ68/$S68)*$U68</f>
        <v>2.84</v>
      </c>
      <c r="DL68" s="21"/>
      <c r="DM68" s="69" t="n">
        <v>1</v>
      </c>
      <c r="DN68" s="21" t="n">
        <f aca="false">(DM68/$S68)*$U68</f>
        <v>2.84</v>
      </c>
      <c r="DO68" s="21"/>
      <c r="DR68" s="195" t="n">
        <f aca="false">$A68</f>
        <v>57</v>
      </c>
      <c r="DS68" s="69" t="n">
        <v>1</v>
      </c>
      <c r="DT68" s="21" t="n">
        <f aca="false">(DS68/$S68)*$U68</f>
        <v>2.84</v>
      </c>
      <c r="DU68" s="21"/>
      <c r="DV68" s="69" t="n">
        <v>1</v>
      </c>
      <c r="DW68" s="21" t="n">
        <f aca="false">(DV68/$S68)*$U68</f>
        <v>2.84</v>
      </c>
      <c r="DX68" s="21"/>
      <c r="DY68" s="69" t="n">
        <v>1</v>
      </c>
      <c r="DZ68" s="21" t="n">
        <f aca="false">(DY68/$S68)*$U68</f>
        <v>2.84</v>
      </c>
      <c r="EA68" s="21"/>
      <c r="EB68" s="69" t="n">
        <v>1</v>
      </c>
      <c r="EC68" s="21" t="n">
        <f aca="false">(EB68/$S68)*$U68</f>
        <v>2.84</v>
      </c>
      <c r="ED68" s="21"/>
      <c r="EG68" s="195" t="n">
        <f aca="false">$A68</f>
        <v>57</v>
      </c>
      <c r="EH68" s="69" t="n">
        <v>1</v>
      </c>
      <c r="EI68" s="21" t="n">
        <f aca="false">(EH68/$S68)*$U68</f>
        <v>2.84</v>
      </c>
      <c r="EJ68" s="21"/>
      <c r="EK68" s="195" t="n">
        <f aca="false">$A68</f>
        <v>57</v>
      </c>
      <c r="EL68" s="69" t="n">
        <v>1</v>
      </c>
      <c r="EM68" s="21" t="n">
        <f aca="false">(EL68/$S68)*$U68</f>
        <v>2.84</v>
      </c>
      <c r="EN68" s="21"/>
      <c r="EO68" s="199"/>
      <c r="EP68" s="199"/>
      <c r="EQ68" s="199"/>
    </row>
    <row r="69" customFormat="false" ht="33.75" hidden="false" customHeight="true" outlineLevel="0" collapsed="false">
      <c r="A69" s="195" t="n">
        <v>58</v>
      </c>
      <c r="B69" s="196" t="s">
        <v>328</v>
      </c>
      <c r="C69" s="196"/>
      <c r="D69" s="196"/>
      <c r="E69" s="196"/>
      <c r="F69" s="196"/>
      <c r="G69" s="196"/>
      <c r="H69" s="196"/>
      <c r="I69" s="196"/>
      <c r="J69" s="196"/>
      <c r="K69" s="196"/>
      <c r="L69" s="42" t="s">
        <v>329</v>
      </c>
      <c r="M69" s="42"/>
      <c r="N69" s="42"/>
      <c r="O69" s="197" t="s">
        <v>247</v>
      </c>
      <c r="P69" s="197"/>
      <c r="Q69" s="69" t="n">
        <f aca="false">AG69+AJ69+AM69+AP69+AV69+AY69+BB69+BE69+BK69+BN69+BQ69+BT69+BZ69+CC69+CF69+CI69+CO69+CR69+CU69+CX69+DD69+DG69+DJ69+DM69+DS69+DV69+DY69+EB69+EH69+EL69</f>
        <v>30</v>
      </c>
      <c r="R69" s="69"/>
      <c r="S69" s="201" t="n">
        <v>1</v>
      </c>
      <c r="T69" s="201"/>
      <c r="U69" s="198" t="n">
        <v>26.43</v>
      </c>
      <c r="V69" s="198"/>
      <c r="W69" s="198"/>
      <c r="X69" s="200"/>
      <c r="Y69" s="200"/>
      <c r="Z69" s="200"/>
      <c r="AA69" s="200"/>
      <c r="AB69" s="200"/>
      <c r="AC69" s="200"/>
      <c r="AD69" s="43"/>
      <c r="AE69" s="43"/>
      <c r="AF69" s="195" t="n">
        <f aca="false">$A69</f>
        <v>58</v>
      </c>
      <c r="AG69" s="69" t="n">
        <v>1</v>
      </c>
      <c r="AH69" s="21" t="n">
        <f aca="false">(AG69/$S69)*$U69</f>
        <v>26.43</v>
      </c>
      <c r="AI69" s="21"/>
      <c r="AJ69" s="69" t="n">
        <v>1</v>
      </c>
      <c r="AK69" s="21" t="n">
        <f aca="false">(AJ69/$S69)*$U69</f>
        <v>26.43</v>
      </c>
      <c r="AL69" s="21"/>
      <c r="AM69" s="69" t="n">
        <v>1</v>
      </c>
      <c r="AN69" s="21" t="n">
        <f aca="false">(AM69/$S69)*$U69</f>
        <v>26.43</v>
      </c>
      <c r="AO69" s="21"/>
      <c r="AP69" s="69" t="n">
        <v>1</v>
      </c>
      <c r="AQ69" s="21" t="n">
        <f aca="false">(AP69/$S69)*$U69</f>
        <v>26.43</v>
      </c>
      <c r="AR69" s="21"/>
      <c r="AU69" s="195" t="n">
        <f aca="false">$A69</f>
        <v>58</v>
      </c>
      <c r="AV69" s="69" t="n">
        <v>1</v>
      </c>
      <c r="AW69" s="21" t="n">
        <f aca="false">(AV69/$S69)*$U69</f>
        <v>26.43</v>
      </c>
      <c r="AX69" s="21"/>
      <c r="AY69" s="69" t="n">
        <v>1</v>
      </c>
      <c r="AZ69" s="21" t="n">
        <f aca="false">(AY69/$S69)*$U69</f>
        <v>26.43</v>
      </c>
      <c r="BA69" s="21"/>
      <c r="BB69" s="69" t="n">
        <v>1</v>
      </c>
      <c r="BC69" s="21" t="n">
        <f aca="false">(BB69/$S69)*$U69</f>
        <v>26.43</v>
      </c>
      <c r="BD69" s="21"/>
      <c r="BE69" s="69" t="n">
        <v>1</v>
      </c>
      <c r="BF69" s="21" t="n">
        <f aca="false">(BE69/$S69)*$U69</f>
        <v>26.43</v>
      </c>
      <c r="BG69" s="21"/>
      <c r="BJ69" s="195" t="n">
        <f aca="false">$A69</f>
        <v>58</v>
      </c>
      <c r="BK69" s="69" t="n">
        <v>1</v>
      </c>
      <c r="BL69" s="21" t="n">
        <f aca="false">(BK69/$S69)*$U69</f>
        <v>26.43</v>
      </c>
      <c r="BM69" s="21"/>
      <c r="BN69" s="69" t="n">
        <v>1</v>
      </c>
      <c r="BO69" s="21" t="n">
        <f aca="false">(BN69/$S69)*$U69</f>
        <v>26.43</v>
      </c>
      <c r="BP69" s="21"/>
      <c r="BQ69" s="69" t="n">
        <v>1</v>
      </c>
      <c r="BR69" s="21" t="n">
        <f aca="false">(BQ69/$S69)*$U69</f>
        <v>26.43</v>
      </c>
      <c r="BS69" s="21"/>
      <c r="BT69" s="69" t="n">
        <v>1</v>
      </c>
      <c r="BU69" s="21" t="n">
        <f aca="false">(BT69/$S69)*$U69</f>
        <v>26.43</v>
      </c>
      <c r="BV69" s="21"/>
      <c r="BY69" s="195" t="n">
        <f aca="false">$A69</f>
        <v>58</v>
      </c>
      <c r="BZ69" s="69" t="n">
        <v>1</v>
      </c>
      <c r="CA69" s="21" t="n">
        <f aca="false">(BZ69/$S69)*$U69</f>
        <v>26.43</v>
      </c>
      <c r="CB69" s="21"/>
      <c r="CC69" s="69" t="n">
        <v>1</v>
      </c>
      <c r="CD69" s="21" t="n">
        <f aca="false">(CC69/$S69)*$U69</f>
        <v>26.43</v>
      </c>
      <c r="CE69" s="21"/>
      <c r="CF69" s="69" t="n">
        <v>1</v>
      </c>
      <c r="CG69" s="21" t="n">
        <f aca="false">(CF69/$S69)*$U69</f>
        <v>26.43</v>
      </c>
      <c r="CH69" s="21"/>
      <c r="CI69" s="69" t="n">
        <v>1</v>
      </c>
      <c r="CJ69" s="21" t="n">
        <f aca="false">(CI69/$S69)*$U69</f>
        <v>26.43</v>
      </c>
      <c r="CK69" s="21"/>
      <c r="CN69" s="195" t="n">
        <f aca="false">$A69</f>
        <v>58</v>
      </c>
      <c r="CO69" s="69" t="n">
        <v>1</v>
      </c>
      <c r="CP69" s="21" t="n">
        <f aca="false">(CO69/$S69)*$U69</f>
        <v>26.43</v>
      </c>
      <c r="CQ69" s="21"/>
      <c r="CR69" s="69" t="n">
        <v>1</v>
      </c>
      <c r="CS69" s="21" t="n">
        <f aca="false">(CR69/$S69)*$U69</f>
        <v>26.43</v>
      </c>
      <c r="CT69" s="21"/>
      <c r="CU69" s="69" t="n">
        <v>1</v>
      </c>
      <c r="CV69" s="21" t="n">
        <f aca="false">(CU69/$S69)*$U69</f>
        <v>26.43</v>
      </c>
      <c r="CW69" s="21"/>
      <c r="CX69" s="69" t="n">
        <v>1</v>
      </c>
      <c r="CY69" s="21" t="n">
        <f aca="false">(CX69/$S69)*$U69</f>
        <v>26.43</v>
      </c>
      <c r="CZ69" s="21"/>
      <c r="DC69" s="195" t="n">
        <f aca="false">$A69</f>
        <v>58</v>
      </c>
      <c r="DD69" s="69" t="n">
        <v>1</v>
      </c>
      <c r="DE69" s="21" t="n">
        <f aca="false">(DD69/$S69)*$U69</f>
        <v>26.43</v>
      </c>
      <c r="DF69" s="21"/>
      <c r="DG69" s="69" t="n">
        <v>1</v>
      </c>
      <c r="DH69" s="21" t="n">
        <f aca="false">(DG69/$S69)*$U69</f>
        <v>26.43</v>
      </c>
      <c r="DI69" s="21"/>
      <c r="DJ69" s="69" t="n">
        <v>1</v>
      </c>
      <c r="DK69" s="21" t="n">
        <f aca="false">(DJ69/$S69)*$U69</f>
        <v>26.43</v>
      </c>
      <c r="DL69" s="21"/>
      <c r="DM69" s="69" t="n">
        <v>1</v>
      </c>
      <c r="DN69" s="21" t="n">
        <f aca="false">(DM69/$S69)*$U69</f>
        <v>26.43</v>
      </c>
      <c r="DO69" s="21"/>
      <c r="DR69" s="195" t="n">
        <f aca="false">$A69</f>
        <v>58</v>
      </c>
      <c r="DS69" s="69" t="n">
        <v>1</v>
      </c>
      <c r="DT69" s="21" t="n">
        <f aca="false">(DS69/$S69)*$U69</f>
        <v>26.43</v>
      </c>
      <c r="DU69" s="21"/>
      <c r="DV69" s="69" t="n">
        <v>1</v>
      </c>
      <c r="DW69" s="21" t="n">
        <f aca="false">(DV69/$S69)*$U69</f>
        <v>26.43</v>
      </c>
      <c r="DX69" s="21"/>
      <c r="DY69" s="69" t="n">
        <v>1</v>
      </c>
      <c r="DZ69" s="21" t="n">
        <f aca="false">(DY69/$S69)*$U69</f>
        <v>26.43</v>
      </c>
      <c r="EA69" s="21"/>
      <c r="EB69" s="69" t="n">
        <v>1</v>
      </c>
      <c r="EC69" s="21" t="n">
        <f aca="false">(EB69/$S69)*$U69</f>
        <v>26.43</v>
      </c>
      <c r="ED69" s="21"/>
      <c r="EG69" s="195" t="n">
        <f aca="false">$A69</f>
        <v>58</v>
      </c>
      <c r="EH69" s="69" t="n">
        <v>1</v>
      </c>
      <c r="EI69" s="21" t="n">
        <f aca="false">(EH69/$S69)*$U69</f>
        <v>26.43</v>
      </c>
      <c r="EJ69" s="21"/>
      <c r="EK69" s="195" t="n">
        <f aca="false">$A69</f>
        <v>58</v>
      </c>
      <c r="EL69" s="69" t="n">
        <v>1</v>
      </c>
      <c r="EM69" s="21" t="n">
        <f aca="false">(EL69/$S69)*$U69</f>
        <v>26.43</v>
      </c>
      <c r="EN69" s="21"/>
      <c r="EO69" s="199"/>
      <c r="EP69" s="199"/>
      <c r="EQ69" s="199"/>
    </row>
    <row r="70" customFormat="false" ht="33.75" hidden="false" customHeight="true" outlineLevel="0" collapsed="false">
      <c r="A70" s="195" t="n">
        <v>59</v>
      </c>
      <c r="B70" s="196" t="s">
        <v>330</v>
      </c>
      <c r="C70" s="196"/>
      <c r="D70" s="196"/>
      <c r="E70" s="196"/>
      <c r="F70" s="196"/>
      <c r="G70" s="196"/>
      <c r="H70" s="196"/>
      <c r="I70" s="196"/>
      <c r="J70" s="196"/>
      <c r="K70" s="196"/>
      <c r="L70" s="42" t="s">
        <v>331</v>
      </c>
      <c r="M70" s="42"/>
      <c r="N70" s="42"/>
      <c r="O70" s="197" t="s">
        <v>247</v>
      </c>
      <c r="P70" s="197"/>
      <c r="Q70" s="69" t="n">
        <f aca="false">AG70+AJ70+AM70+AP70+AV70+AY70+BB70+BE70+BK70+BN70+BQ70+BT70+BZ70+CC70+CF70+CI70+CO70+CR70+CU70+CX70+DD70+DG70+DJ70+DM70+DS70+DV70+DY70+EB70+EH70+EL70</f>
        <v>55</v>
      </c>
      <c r="R70" s="69"/>
      <c r="S70" s="201" t="n">
        <v>1</v>
      </c>
      <c r="T70" s="201"/>
      <c r="U70" s="198" t="n">
        <v>9.17</v>
      </c>
      <c r="V70" s="198"/>
      <c r="W70" s="198"/>
      <c r="X70" s="200"/>
      <c r="Y70" s="200"/>
      <c r="Z70" s="200"/>
      <c r="AA70" s="200"/>
      <c r="AB70" s="200"/>
      <c r="AC70" s="200"/>
      <c r="AD70" s="43"/>
      <c r="AE70" s="43"/>
      <c r="AF70" s="195" t="n">
        <f aca="false">$A70</f>
        <v>59</v>
      </c>
      <c r="AG70" s="69" t="n">
        <v>6</v>
      </c>
      <c r="AH70" s="21" t="n">
        <f aca="false">(AG70/$S70)*$U70</f>
        <v>55.02</v>
      </c>
      <c r="AI70" s="21"/>
      <c r="AJ70" s="69" t="n">
        <v>6</v>
      </c>
      <c r="AK70" s="21" t="n">
        <f aca="false">(AJ70/$S70)*$U70</f>
        <v>55.02</v>
      </c>
      <c r="AL70" s="21"/>
      <c r="AM70" s="69" t="n">
        <v>6</v>
      </c>
      <c r="AN70" s="21" t="n">
        <f aca="false">(AM70/$S70)*$U70</f>
        <v>55.02</v>
      </c>
      <c r="AO70" s="21"/>
      <c r="AP70" s="69" t="n">
        <v>6</v>
      </c>
      <c r="AQ70" s="21" t="n">
        <f aca="false">(AP70/$S70)*$U70</f>
        <v>55.02</v>
      </c>
      <c r="AR70" s="21"/>
      <c r="AU70" s="195" t="n">
        <f aca="false">$A70</f>
        <v>59</v>
      </c>
      <c r="AV70" s="69" t="n">
        <v>6</v>
      </c>
      <c r="AW70" s="21" t="n">
        <f aca="false">(AV70/$S70)*$U70</f>
        <v>55.02</v>
      </c>
      <c r="AX70" s="21"/>
      <c r="AY70" s="69" t="n">
        <v>1</v>
      </c>
      <c r="AZ70" s="21" t="n">
        <f aca="false">(AY70/$S70)*$U70</f>
        <v>9.17</v>
      </c>
      <c r="BA70" s="21"/>
      <c r="BB70" s="69" t="n">
        <v>1</v>
      </c>
      <c r="BC70" s="21" t="n">
        <f aca="false">(BB70/$S70)*$U70</f>
        <v>9.17</v>
      </c>
      <c r="BD70" s="21"/>
      <c r="BE70" s="69" t="n">
        <v>1</v>
      </c>
      <c r="BF70" s="21" t="n">
        <f aca="false">(BE70/$S70)*$U70</f>
        <v>9.17</v>
      </c>
      <c r="BG70" s="21"/>
      <c r="BJ70" s="195" t="n">
        <f aca="false">$A70</f>
        <v>59</v>
      </c>
      <c r="BK70" s="69" t="n">
        <v>1</v>
      </c>
      <c r="BL70" s="21" t="n">
        <f aca="false">(BK70/$S70)*$U70</f>
        <v>9.17</v>
      </c>
      <c r="BM70" s="21"/>
      <c r="BN70" s="69" t="n">
        <v>1</v>
      </c>
      <c r="BO70" s="21" t="n">
        <f aca="false">(BN70/$S70)*$U70</f>
        <v>9.17</v>
      </c>
      <c r="BP70" s="21"/>
      <c r="BQ70" s="69" t="n">
        <v>1</v>
      </c>
      <c r="BR70" s="21" t="n">
        <f aca="false">(BQ70/$S70)*$U70</f>
        <v>9.17</v>
      </c>
      <c r="BS70" s="21"/>
      <c r="BT70" s="69" t="n">
        <v>1</v>
      </c>
      <c r="BU70" s="21" t="n">
        <f aca="false">(BT70/$S70)*$U70</f>
        <v>9.17</v>
      </c>
      <c r="BV70" s="21"/>
      <c r="BY70" s="195" t="n">
        <f aca="false">$A70</f>
        <v>59</v>
      </c>
      <c r="BZ70" s="69" t="n">
        <v>1</v>
      </c>
      <c r="CA70" s="21" t="n">
        <f aca="false">(BZ70/$S70)*$U70</f>
        <v>9.17</v>
      </c>
      <c r="CB70" s="21"/>
      <c r="CC70" s="69" t="n">
        <v>1</v>
      </c>
      <c r="CD70" s="21" t="n">
        <f aca="false">(CC70/$S70)*$U70</f>
        <v>9.17</v>
      </c>
      <c r="CE70" s="21"/>
      <c r="CF70" s="69" t="n">
        <v>1</v>
      </c>
      <c r="CG70" s="21" t="n">
        <f aca="false">(CF70/$S70)*$U70</f>
        <v>9.17</v>
      </c>
      <c r="CH70" s="21"/>
      <c r="CI70" s="69" t="n">
        <v>1</v>
      </c>
      <c r="CJ70" s="21" t="n">
        <f aca="false">(CI70/$S70)*$U70</f>
        <v>9.17</v>
      </c>
      <c r="CK70" s="21"/>
      <c r="CN70" s="195" t="n">
        <f aca="false">$A70</f>
        <v>59</v>
      </c>
      <c r="CO70" s="69" t="n">
        <v>1</v>
      </c>
      <c r="CP70" s="21" t="n">
        <f aca="false">(CO70/$S70)*$U70</f>
        <v>9.17</v>
      </c>
      <c r="CQ70" s="21"/>
      <c r="CR70" s="69" t="n">
        <v>1</v>
      </c>
      <c r="CS70" s="21" t="n">
        <f aca="false">(CR70/$S70)*$U70</f>
        <v>9.17</v>
      </c>
      <c r="CT70" s="21"/>
      <c r="CU70" s="69" t="n">
        <v>1</v>
      </c>
      <c r="CV70" s="21" t="n">
        <f aca="false">(CU70/$S70)*$U70</f>
        <v>9.17</v>
      </c>
      <c r="CW70" s="21"/>
      <c r="CX70" s="69" t="n">
        <v>1</v>
      </c>
      <c r="CY70" s="21" t="n">
        <f aca="false">(CX70/$S70)*$U70</f>
        <v>9.17</v>
      </c>
      <c r="CZ70" s="21"/>
      <c r="DC70" s="195" t="n">
        <f aca="false">$A70</f>
        <v>59</v>
      </c>
      <c r="DD70" s="69" t="n">
        <v>1</v>
      </c>
      <c r="DE70" s="21" t="n">
        <f aca="false">(DD70/$S70)*$U70</f>
        <v>9.17</v>
      </c>
      <c r="DF70" s="21"/>
      <c r="DG70" s="69" t="n">
        <v>1</v>
      </c>
      <c r="DH70" s="21" t="n">
        <f aca="false">(DG70/$S70)*$U70</f>
        <v>9.17</v>
      </c>
      <c r="DI70" s="21"/>
      <c r="DJ70" s="69" t="n">
        <v>1</v>
      </c>
      <c r="DK70" s="21" t="n">
        <f aca="false">(DJ70/$S70)*$U70</f>
        <v>9.17</v>
      </c>
      <c r="DL70" s="21"/>
      <c r="DM70" s="69" t="n">
        <v>1</v>
      </c>
      <c r="DN70" s="21" t="n">
        <f aca="false">(DM70/$S70)*$U70</f>
        <v>9.17</v>
      </c>
      <c r="DO70" s="21"/>
      <c r="DR70" s="195" t="n">
        <f aca="false">$A70</f>
        <v>59</v>
      </c>
      <c r="DS70" s="69" t="n">
        <v>1</v>
      </c>
      <c r="DT70" s="21" t="n">
        <f aca="false">(DS70/$S70)*$U70</f>
        <v>9.17</v>
      </c>
      <c r="DU70" s="21"/>
      <c r="DV70" s="69" t="n">
        <v>1</v>
      </c>
      <c r="DW70" s="21" t="n">
        <f aca="false">(DV70/$S70)*$U70</f>
        <v>9.17</v>
      </c>
      <c r="DX70" s="21"/>
      <c r="DY70" s="69" t="n">
        <v>1</v>
      </c>
      <c r="DZ70" s="21" t="n">
        <f aca="false">(DY70/$S70)*$U70</f>
        <v>9.17</v>
      </c>
      <c r="EA70" s="21"/>
      <c r="EB70" s="69" t="n">
        <v>1</v>
      </c>
      <c r="EC70" s="21" t="n">
        <f aca="false">(EB70/$S70)*$U70</f>
        <v>9.17</v>
      </c>
      <c r="ED70" s="21"/>
      <c r="EG70" s="195" t="n">
        <f aca="false">$A70</f>
        <v>59</v>
      </c>
      <c r="EH70" s="69" t="n">
        <v>1</v>
      </c>
      <c r="EI70" s="21" t="n">
        <f aca="false">(EH70/$S70)*$U70</f>
        <v>9.17</v>
      </c>
      <c r="EJ70" s="21"/>
      <c r="EK70" s="195" t="n">
        <f aca="false">$A70</f>
        <v>59</v>
      </c>
      <c r="EL70" s="69" t="n">
        <v>1</v>
      </c>
      <c r="EM70" s="21" t="n">
        <f aca="false">(EL70/$S70)*$U70</f>
        <v>9.17</v>
      </c>
      <c r="EN70" s="21"/>
      <c r="EO70" s="199"/>
      <c r="EP70" s="199"/>
      <c r="EQ70" s="199"/>
    </row>
    <row r="71" customFormat="false" ht="33.75" hidden="false" customHeight="true" outlineLevel="0" collapsed="false">
      <c r="A71" s="195" t="n">
        <v>60</v>
      </c>
      <c r="B71" s="196" t="s">
        <v>332</v>
      </c>
      <c r="C71" s="196"/>
      <c r="D71" s="196"/>
      <c r="E71" s="196"/>
      <c r="F71" s="196"/>
      <c r="G71" s="196"/>
      <c r="H71" s="196"/>
      <c r="I71" s="196"/>
      <c r="J71" s="196"/>
      <c r="K71" s="196"/>
      <c r="L71" s="42" t="s">
        <v>331</v>
      </c>
      <c r="M71" s="42"/>
      <c r="N71" s="42"/>
      <c r="O71" s="197" t="s">
        <v>247</v>
      </c>
      <c r="P71" s="197"/>
      <c r="Q71" s="69" t="n">
        <f aca="false">AG71+AJ71+AM71+AP71+AV71+AY71+BB71+BE71+BK71+BN71+BQ71+BT71+BZ71+CC71+CF71+CI71+CO71+CR71+CU71+CX71+DD71+DG71+DJ71+DM71+DS71+DV71+DY71+EB71+EH71+EL71</f>
        <v>20</v>
      </c>
      <c r="R71" s="69"/>
      <c r="S71" s="201" t="n">
        <v>1</v>
      </c>
      <c r="T71" s="201"/>
      <c r="U71" s="198" t="n">
        <v>38.76</v>
      </c>
      <c r="V71" s="198"/>
      <c r="W71" s="198"/>
      <c r="X71" s="200"/>
      <c r="Y71" s="200"/>
      <c r="Z71" s="200"/>
      <c r="AA71" s="200"/>
      <c r="AB71" s="200"/>
      <c r="AC71" s="200"/>
      <c r="AD71" s="43"/>
      <c r="AE71" s="43"/>
      <c r="AF71" s="195" t="n">
        <f aca="false">$A71</f>
        <v>60</v>
      </c>
      <c r="AG71" s="69" t="n">
        <v>4</v>
      </c>
      <c r="AH71" s="21" t="n">
        <f aca="false">(AG71/$S71)*$U71</f>
        <v>155.04</v>
      </c>
      <c r="AI71" s="21"/>
      <c r="AJ71" s="69" t="n">
        <v>4</v>
      </c>
      <c r="AK71" s="21" t="n">
        <f aca="false">(AJ71/$S71)*$U71</f>
        <v>155.04</v>
      </c>
      <c r="AL71" s="21"/>
      <c r="AM71" s="69" t="n">
        <v>4</v>
      </c>
      <c r="AN71" s="21" t="n">
        <f aca="false">(AM71/$S71)*$U71</f>
        <v>155.04</v>
      </c>
      <c r="AO71" s="21"/>
      <c r="AP71" s="69" t="n">
        <v>4</v>
      </c>
      <c r="AQ71" s="21" t="n">
        <f aca="false">(AP71/$S71)*$U71</f>
        <v>155.04</v>
      </c>
      <c r="AR71" s="21"/>
      <c r="AU71" s="195" t="n">
        <f aca="false">$A71</f>
        <v>60</v>
      </c>
      <c r="AV71" s="69" t="n">
        <v>4</v>
      </c>
      <c r="AW71" s="21" t="n">
        <f aca="false">(AV71/$S71)*$U71</f>
        <v>155.04</v>
      </c>
      <c r="AX71" s="21"/>
      <c r="AY71" s="69" t="n">
        <v>0</v>
      </c>
      <c r="AZ71" s="21" t="n">
        <f aca="false">(AY71/$S71)*$U71</f>
        <v>0</v>
      </c>
      <c r="BA71" s="21"/>
      <c r="BB71" s="69" t="n">
        <v>0</v>
      </c>
      <c r="BC71" s="21" t="n">
        <f aca="false">(BB71/$S71)*$U71</f>
        <v>0</v>
      </c>
      <c r="BD71" s="21"/>
      <c r="BE71" s="69" t="n">
        <v>0</v>
      </c>
      <c r="BF71" s="21" t="n">
        <f aca="false">(BE71/$S71)*$U71</f>
        <v>0</v>
      </c>
      <c r="BG71" s="21"/>
      <c r="BJ71" s="195" t="n">
        <f aca="false">$A71</f>
        <v>60</v>
      </c>
      <c r="BK71" s="69" t="n">
        <v>0</v>
      </c>
      <c r="BL71" s="21" t="n">
        <f aca="false">(BK71/$S71)*$U71</f>
        <v>0</v>
      </c>
      <c r="BM71" s="21"/>
      <c r="BN71" s="69" t="n">
        <v>0</v>
      </c>
      <c r="BO71" s="21" t="n">
        <f aca="false">(BN71/$S71)*$U71</f>
        <v>0</v>
      </c>
      <c r="BP71" s="21"/>
      <c r="BQ71" s="69" t="n">
        <v>0</v>
      </c>
      <c r="BR71" s="21" t="n">
        <f aca="false">(BQ71/$S71)*$U71</f>
        <v>0</v>
      </c>
      <c r="BS71" s="21"/>
      <c r="BT71" s="69" t="n">
        <v>0</v>
      </c>
      <c r="BU71" s="21" t="n">
        <f aca="false">(BT71/$S71)*$U71</f>
        <v>0</v>
      </c>
      <c r="BV71" s="21"/>
      <c r="BY71" s="195" t="n">
        <f aca="false">$A71</f>
        <v>60</v>
      </c>
      <c r="BZ71" s="69" t="n">
        <v>0</v>
      </c>
      <c r="CA71" s="21" t="n">
        <f aca="false">(BZ71/$S71)*$U71</f>
        <v>0</v>
      </c>
      <c r="CB71" s="21"/>
      <c r="CC71" s="69" t="n">
        <v>0</v>
      </c>
      <c r="CD71" s="21" t="n">
        <f aca="false">(CC71/$S71)*$U71</f>
        <v>0</v>
      </c>
      <c r="CE71" s="21"/>
      <c r="CF71" s="69" t="n">
        <v>0</v>
      </c>
      <c r="CG71" s="21" t="n">
        <f aca="false">(CF71/$S71)*$U71</f>
        <v>0</v>
      </c>
      <c r="CH71" s="21"/>
      <c r="CI71" s="69" t="n">
        <v>0</v>
      </c>
      <c r="CJ71" s="21" t="n">
        <f aca="false">(CI71/$S71)*$U71</f>
        <v>0</v>
      </c>
      <c r="CK71" s="21"/>
      <c r="CN71" s="195" t="n">
        <f aca="false">$A71</f>
        <v>60</v>
      </c>
      <c r="CO71" s="69" t="n">
        <v>0</v>
      </c>
      <c r="CP71" s="21" t="n">
        <f aca="false">(CO71/$S71)*$U71</f>
        <v>0</v>
      </c>
      <c r="CQ71" s="21"/>
      <c r="CR71" s="69" t="n">
        <v>0</v>
      </c>
      <c r="CS71" s="21" t="n">
        <f aca="false">(CR71/$S71)*$U71</f>
        <v>0</v>
      </c>
      <c r="CT71" s="21"/>
      <c r="CU71" s="69" t="n">
        <v>0</v>
      </c>
      <c r="CV71" s="21" t="n">
        <f aca="false">(CU71/$S71)*$U71</f>
        <v>0</v>
      </c>
      <c r="CW71" s="21"/>
      <c r="CX71" s="69" t="n">
        <v>0</v>
      </c>
      <c r="CY71" s="21" t="n">
        <f aca="false">(CX71/$S71)*$U71</f>
        <v>0</v>
      </c>
      <c r="CZ71" s="21"/>
      <c r="DC71" s="195" t="n">
        <f aca="false">$A71</f>
        <v>60</v>
      </c>
      <c r="DD71" s="69" t="n">
        <v>0</v>
      </c>
      <c r="DE71" s="21" t="n">
        <f aca="false">(DD71/$S71)*$U71</f>
        <v>0</v>
      </c>
      <c r="DF71" s="21"/>
      <c r="DG71" s="69" t="n">
        <v>0</v>
      </c>
      <c r="DH71" s="21" t="n">
        <f aca="false">(DG71/$S71)*$U71</f>
        <v>0</v>
      </c>
      <c r="DI71" s="21"/>
      <c r="DJ71" s="69" t="n">
        <v>0</v>
      </c>
      <c r="DK71" s="21" t="n">
        <f aca="false">(DJ71/$S71)*$U71</f>
        <v>0</v>
      </c>
      <c r="DL71" s="21"/>
      <c r="DM71" s="69" t="n">
        <v>0</v>
      </c>
      <c r="DN71" s="21" t="n">
        <f aca="false">(DM71/$S71)*$U71</f>
        <v>0</v>
      </c>
      <c r="DO71" s="21"/>
      <c r="DR71" s="195" t="n">
        <f aca="false">$A71</f>
        <v>60</v>
      </c>
      <c r="DS71" s="69" t="n">
        <v>0</v>
      </c>
      <c r="DT71" s="21" t="n">
        <f aca="false">(DS71/$S71)*$U71</f>
        <v>0</v>
      </c>
      <c r="DU71" s="21"/>
      <c r="DV71" s="69" t="n">
        <v>0</v>
      </c>
      <c r="DW71" s="21" t="n">
        <f aca="false">(DV71/$S71)*$U71</f>
        <v>0</v>
      </c>
      <c r="DX71" s="21"/>
      <c r="DY71" s="69" t="n">
        <v>0</v>
      </c>
      <c r="DZ71" s="21" t="n">
        <f aca="false">(DY71/$S71)*$U71</f>
        <v>0</v>
      </c>
      <c r="EA71" s="21"/>
      <c r="EB71" s="69" t="n">
        <v>0</v>
      </c>
      <c r="EC71" s="21" t="n">
        <f aca="false">(EB71/$S71)*$U71</f>
        <v>0</v>
      </c>
      <c r="ED71" s="21"/>
      <c r="EG71" s="195" t="n">
        <f aca="false">$A71</f>
        <v>60</v>
      </c>
      <c r="EH71" s="69" t="n">
        <v>0</v>
      </c>
      <c r="EI71" s="21" t="n">
        <f aca="false">(EH71/$S71)*$U71</f>
        <v>0</v>
      </c>
      <c r="EJ71" s="21"/>
      <c r="EK71" s="195" t="n">
        <f aca="false">$A71</f>
        <v>60</v>
      </c>
      <c r="EL71" s="69" t="n">
        <v>0</v>
      </c>
      <c r="EM71" s="21" t="n">
        <f aca="false">(EL71/$S71)*$U71</f>
        <v>0</v>
      </c>
      <c r="EN71" s="21"/>
      <c r="EO71" s="199"/>
      <c r="EP71" s="199"/>
      <c r="EQ71" s="199"/>
    </row>
    <row r="72" customFormat="false" ht="33.75" hidden="false" customHeight="true" outlineLevel="0" collapsed="false">
      <c r="A72" s="195" t="n">
        <v>61</v>
      </c>
      <c r="B72" s="196" t="s">
        <v>333</v>
      </c>
      <c r="C72" s="196"/>
      <c r="D72" s="196"/>
      <c r="E72" s="196"/>
      <c r="F72" s="196"/>
      <c r="G72" s="196"/>
      <c r="H72" s="196"/>
      <c r="I72" s="196"/>
      <c r="J72" s="196"/>
      <c r="K72" s="196"/>
      <c r="L72" s="42" t="s">
        <v>334</v>
      </c>
      <c r="M72" s="42"/>
      <c r="N72" s="42"/>
      <c r="O72" s="197" t="s">
        <v>247</v>
      </c>
      <c r="P72" s="197"/>
      <c r="Q72" s="69" t="n">
        <f aca="false">AG72+AJ72+AM72+AP72+AV72+AY72+BB72+BE72+BK72+BN72+BQ72+BT72+BZ72+CC72+CF72+CI72+CO72+CR72+CU72+CX72+DD72+DG72+DJ72+DM72+DS72+DV72+DY72+EB72+EH72+EL72</f>
        <v>25</v>
      </c>
      <c r="R72" s="69"/>
      <c r="S72" s="201" t="n">
        <v>4</v>
      </c>
      <c r="T72" s="201"/>
      <c r="U72" s="198" t="n">
        <v>35.4</v>
      </c>
      <c r="V72" s="198"/>
      <c r="W72" s="198"/>
      <c r="X72" s="200"/>
      <c r="Y72" s="200"/>
      <c r="Z72" s="200"/>
      <c r="AA72" s="200"/>
      <c r="AB72" s="200"/>
      <c r="AC72" s="200"/>
      <c r="AD72" s="43"/>
      <c r="AE72" s="43"/>
      <c r="AF72" s="195" t="n">
        <f aca="false">$A72</f>
        <v>61</v>
      </c>
      <c r="AG72" s="69" t="n">
        <v>5</v>
      </c>
      <c r="AH72" s="21" t="n">
        <f aca="false">(AG72/$S72)*$U72</f>
        <v>44.25</v>
      </c>
      <c r="AI72" s="21"/>
      <c r="AJ72" s="69" t="n">
        <v>5</v>
      </c>
      <c r="AK72" s="21" t="n">
        <f aca="false">(AJ72/$S72)*$U72</f>
        <v>44.25</v>
      </c>
      <c r="AL72" s="21"/>
      <c r="AM72" s="69" t="n">
        <v>5</v>
      </c>
      <c r="AN72" s="21" t="n">
        <f aca="false">(AM72/$S72)*$U72</f>
        <v>44.25</v>
      </c>
      <c r="AO72" s="21"/>
      <c r="AP72" s="69" t="n">
        <v>5</v>
      </c>
      <c r="AQ72" s="21" t="n">
        <f aca="false">(AP72/$S72)*$U72</f>
        <v>44.25</v>
      </c>
      <c r="AR72" s="21"/>
      <c r="AU72" s="195" t="n">
        <f aca="false">$A72</f>
        <v>61</v>
      </c>
      <c r="AV72" s="69" t="n">
        <v>5</v>
      </c>
      <c r="AW72" s="21" t="n">
        <f aca="false">(AV72/$S72)*$U72</f>
        <v>44.25</v>
      </c>
      <c r="AX72" s="21"/>
      <c r="AY72" s="69" t="n">
        <v>0</v>
      </c>
      <c r="AZ72" s="21" t="n">
        <f aca="false">(AY72/$S72)*$U72</f>
        <v>0</v>
      </c>
      <c r="BA72" s="21"/>
      <c r="BB72" s="69" t="n">
        <v>0</v>
      </c>
      <c r="BC72" s="21" t="n">
        <f aca="false">(BB72/$S72)*$U72</f>
        <v>0</v>
      </c>
      <c r="BD72" s="21"/>
      <c r="BE72" s="69" t="n">
        <v>0</v>
      </c>
      <c r="BF72" s="21" t="n">
        <f aca="false">(BE72/$S72)*$U72</f>
        <v>0</v>
      </c>
      <c r="BG72" s="21"/>
      <c r="BJ72" s="195" t="n">
        <f aca="false">$A72</f>
        <v>61</v>
      </c>
      <c r="BK72" s="69" t="n">
        <v>0</v>
      </c>
      <c r="BL72" s="21" t="n">
        <f aca="false">(BK72/$S72)*$U72</f>
        <v>0</v>
      </c>
      <c r="BM72" s="21"/>
      <c r="BN72" s="69" t="n">
        <v>0</v>
      </c>
      <c r="BO72" s="21" t="n">
        <f aca="false">(BN72/$S72)*$U72</f>
        <v>0</v>
      </c>
      <c r="BP72" s="21"/>
      <c r="BQ72" s="69" t="n">
        <v>0</v>
      </c>
      <c r="BR72" s="21" t="n">
        <f aca="false">(BQ72/$S72)*$U72</f>
        <v>0</v>
      </c>
      <c r="BS72" s="21"/>
      <c r="BT72" s="69" t="n">
        <v>0</v>
      </c>
      <c r="BU72" s="21" t="n">
        <f aca="false">(BT72/$S72)*$U72</f>
        <v>0</v>
      </c>
      <c r="BV72" s="21"/>
      <c r="BY72" s="195" t="n">
        <f aca="false">$A72</f>
        <v>61</v>
      </c>
      <c r="BZ72" s="69" t="n">
        <v>0</v>
      </c>
      <c r="CA72" s="21" t="n">
        <f aca="false">(BZ72/$S72)*$U72</f>
        <v>0</v>
      </c>
      <c r="CB72" s="21"/>
      <c r="CC72" s="69" t="n">
        <v>0</v>
      </c>
      <c r="CD72" s="21" t="n">
        <f aca="false">(CC72/$S72)*$U72</f>
        <v>0</v>
      </c>
      <c r="CE72" s="21"/>
      <c r="CF72" s="69" t="n">
        <v>0</v>
      </c>
      <c r="CG72" s="21" t="n">
        <f aca="false">(CF72/$S72)*$U72</f>
        <v>0</v>
      </c>
      <c r="CH72" s="21"/>
      <c r="CI72" s="69" t="n">
        <v>0</v>
      </c>
      <c r="CJ72" s="21" t="n">
        <f aca="false">(CI72/$S72)*$U72</f>
        <v>0</v>
      </c>
      <c r="CK72" s="21"/>
      <c r="CN72" s="195" t="n">
        <f aca="false">$A72</f>
        <v>61</v>
      </c>
      <c r="CO72" s="69" t="n">
        <v>0</v>
      </c>
      <c r="CP72" s="21" t="n">
        <f aca="false">(CO72/$S72)*$U72</f>
        <v>0</v>
      </c>
      <c r="CQ72" s="21"/>
      <c r="CR72" s="69" t="n">
        <v>0</v>
      </c>
      <c r="CS72" s="21" t="n">
        <f aca="false">(CR72/$S72)*$U72</f>
        <v>0</v>
      </c>
      <c r="CT72" s="21"/>
      <c r="CU72" s="69" t="n">
        <v>0</v>
      </c>
      <c r="CV72" s="21" t="n">
        <f aca="false">(CU72/$S72)*$U72</f>
        <v>0</v>
      </c>
      <c r="CW72" s="21"/>
      <c r="CX72" s="69" t="n">
        <v>0</v>
      </c>
      <c r="CY72" s="21" t="n">
        <f aca="false">(CX72/$S72)*$U72</f>
        <v>0</v>
      </c>
      <c r="CZ72" s="21"/>
      <c r="DC72" s="195" t="n">
        <f aca="false">$A72</f>
        <v>61</v>
      </c>
      <c r="DD72" s="69" t="n">
        <v>0</v>
      </c>
      <c r="DE72" s="21" t="n">
        <f aca="false">(DD72/$S72)*$U72</f>
        <v>0</v>
      </c>
      <c r="DF72" s="21"/>
      <c r="DG72" s="69" t="n">
        <v>0</v>
      </c>
      <c r="DH72" s="21" t="n">
        <f aca="false">(DG72/$S72)*$U72</f>
        <v>0</v>
      </c>
      <c r="DI72" s="21"/>
      <c r="DJ72" s="69" t="n">
        <v>0</v>
      </c>
      <c r="DK72" s="21" t="n">
        <f aca="false">(DJ72/$S72)*$U72</f>
        <v>0</v>
      </c>
      <c r="DL72" s="21"/>
      <c r="DM72" s="69" t="n">
        <v>0</v>
      </c>
      <c r="DN72" s="21" t="n">
        <f aca="false">(DM72/$S72)*$U72</f>
        <v>0</v>
      </c>
      <c r="DO72" s="21"/>
      <c r="DR72" s="195" t="n">
        <f aca="false">$A72</f>
        <v>61</v>
      </c>
      <c r="DS72" s="69" t="n">
        <v>0</v>
      </c>
      <c r="DT72" s="21" t="n">
        <f aca="false">(DS72/$S72)*$U72</f>
        <v>0</v>
      </c>
      <c r="DU72" s="21"/>
      <c r="DV72" s="69" t="n">
        <v>0</v>
      </c>
      <c r="DW72" s="21" t="n">
        <f aca="false">(DV72/$S72)*$U72</f>
        <v>0</v>
      </c>
      <c r="DX72" s="21"/>
      <c r="DY72" s="69" t="n">
        <v>0</v>
      </c>
      <c r="DZ72" s="21" t="n">
        <f aca="false">(DY72/$S72)*$U72</f>
        <v>0</v>
      </c>
      <c r="EA72" s="21"/>
      <c r="EB72" s="69" t="n">
        <v>0</v>
      </c>
      <c r="EC72" s="21" t="n">
        <f aca="false">(EB72/$S72)*$U72</f>
        <v>0</v>
      </c>
      <c r="ED72" s="21"/>
      <c r="EG72" s="195" t="n">
        <f aca="false">$A72</f>
        <v>61</v>
      </c>
      <c r="EH72" s="69" t="n">
        <v>0</v>
      </c>
      <c r="EI72" s="21" t="n">
        <f aca="false">(EH72/$S72)*$U72</f>
        <v>0</v>
      </c>
      <c r="EJ72" s="21"/>
      <c r="EK72" s="195" t="n">
        <f aca="false">$A72</f>
        <v>61</v>
      </c>
      <c r="EL72" s="69" t="n">
        <v>0</v>
      </c>
      <c r="EM72" s="21" t="n">
        <f aca="false">(EL72/$S72)*$U72</f>
        <v>0</v>
      </c>
      <c r="EN72" s="21"/>
      <c r="EO72" s="199"/>
      <c r="EP72" s="199"/>
      <c r="EQ72" s="199"/>
    </row>
    <row r="73" customFormat="false" ht="33.75" hidden="false" customHeight="true" outlineLevel="0" collapsed="false">
      <c r="A73" s="195" t="n">
        <v>62</v>
      </c>
      <c r="B73" s="196" t="s">
        <v>335</v>
      </c>
      <c r="C73" s="196"/>
      <c r="D73" s="196"/>
      <c r="E73" s="196"/>
      <c r="F73" s="196"/>
      <c r="G73" s="196"/>
      <c r="H73" s="196"/>
      <c r="I73" s="196"/>
      <c r="J73" s="196"/>
      <c r="K73" s="196"/>
      <c r="L73" s="42" t="s">
        <v>334</v>
      </c>
      <c r="M73" s="42"/>
      <c r="N73" s="42"/>
      <c r="O73" s="197" t="s">
        <v>247</v>
      </c>
      <c r="P73" s="197"/>
      <c r="Q73" s="69" t="n">
        <f aca="false">AG73+AJ73+AM73+AP73+AV73+AY73+BB73+BE73+BK73+BN73+BQ73+BT73+BZ73+CC73+CF73+CI73+CO73+CR73+CU73+CX73+DD73+DG73+DJ73+DM73+DS73+DV73+DY73+EB73+EH73+EL73</f>
        <v>25</v>
      </c>
      <c r="R73" s="69"/>
      <c r="S73" s="201" t="n">
        <v>4</v>
      </c>
      <c r="T73" s="201"/>
      <c r="U73" s="198" t="n">
        <v>184.01</v>
      </c>
      <c r="V73" s="198"/>
      <c r="W73" s="198"/>
      <c r="X73" s="200"/>
      <c r="Y73" s="200"/>
      <c r="Z73" s="200"/>
      <c r="AA73" s="200"/>
      <c r="AB73" s="200"/>
      <c r="AC73" s="200"/>
      <c r="AD73" s="43"/>
      <c r="AE73" s="43"/>
      <c r="AF73" s="195" t="n">
        <f aca="false">$A73</f>
        <v>62</v>
      </c>
      <c r="AG73" s="69" t="n">
        <v>5</v>
      </c>
      <c r="AH73" s="21" t="n">
        <f aca="false">(AG73/$S73)*$U73</f>
        <v>230.0125</v>
      </c>
      <c r="AI73" s="21"/>
      <c r="AJ73" s="69" t="n">
        <v>5</v>
      </c>
      <c r="AK73" s="21" t="n">
        <f aca="false">(AJ73/$S73)*$U73</f>
        <v>230.0125</v>
      </c>
      <c r="AL73" s="21"/>
      <c r="AM73" s="69" t="n">
        <v>5</v>
      </c>
      <c r="AN73" s="21" t="n">
        <f aca="false">(AM73/$S73)*$U73</f>
        <v>230.0125</v>
      </c>
      <c r="AO73" s="21"/>
      <c r="AP73" s="69" t="n">
        <v>5</v>
      </c>
      <c r="AQ73" s="21" t="n">
        <f aca="false">(AP73/$S73)*$U73</f>
        <v>230.0125</v>
      </c>
      <c r="AR73" s="21"/>
      <c r="AU73" s="195" t="n">
        <f aca="false">$A73</f>
        <v>62</v>
      </c>
      <c r="AV73" s="69" t="n">
        <v>5</v>
      </c>
      <c r="AW73" s="21" t="n">
        <f aca="false">(AV73/$S73)*$U73</f>
        <v>230.0125</v>
      </c>
      <c r="AX73" s="21"/>
      <c r="AY73" s="69" t="n">
        <v>0</v>
      </c>
      <c r="AZ73" s="21" t="n">
        <f aca="false">(AY73/$S73)*$U73</f>
        <v>0</v>
      </c>
      <c r="BA73" s="21"/>
      <c r="BB73" s="69" t="n">
        <v>0</v>
      </c>
      <c r="BC73" s="21" t="n">
        <f aca="false">(BB73/$S73)*$U73</f>
        <v>0</v>
      </c>
      <c r="BD73" s="21"/>
      <c r="BE73" s="69" t="n">
        <v>0</v>
      </c>
      <c r="BF73" s="21" t="n">
        <f aca="false">(BE73/$S73)*$U73</f>
        <v>0</v>
      </c>
      <c r="BG73" s="21"/>
      <c r="BJ73" s="195" t="n">
        <f aca="false">$A73</f>
        <v>62</v>
      </c>
      <c r="BK73" s="69" t="n">
        <v>0</v>
      </c>
      <c r="BL73" s="21" t="n">
        <f aca="false">(BK73/$S73)*$U73</f>
        <v>0</v>
      </c>
      <c r="BM73" s="21"/>
      <c r="BN73" s="69" t="n">
        <v>0</v>
      </c>
      <c r="BO73" s="21" t="n">
        <f aca="false">(BN73/$S73)*$U73</f>
        <v>0</v>
      </c>
      <c r="BP73" s="21"/>
      <c r="BQ73" s="69" t="n">
        <v>0</v>
      </c>
      <c r="BR73" s="21" t="n">
        <f aca="false">(BQ73/$S73)*$U73</f>
        <v>0</v>
      </c>
      <c r="BS73" s="21"/>
      <c r="BT73" s="69" t="n">
        <v>0</v>
      </c>
      <c r="BU73" s="21" t="n">
        <f aca="false">(BT73/$S73)*$U73</f>
        <v>0</v>
      </c>
      <c r="BV73" s="21"/>
      <c r="BY73" s="195" t="n">
        <f aca="false">$A73</f>
        <v>62</v>
      </c>
      <c r="BZ73" s="69" t="n">
        <v>0</v>
      </c>
      <c r="CA73" s="21" t="n">
        <f aca="false">(BZ73/$S73)*$U73</f>
        <v>0</v>
      </c>
      <c r="CB73" s="21"/>
      <c r="CC73" s="69" t="n">
        <v>0</v>
      </c>
      <c r="CD73" s="21" t="n">
        <f aca="false">(CC73/$S73)*$U73</f>
        <v>0</v>
      </c>
      <c r="CE73" s="21"/>
      <c r="CF73" s="69" t="n">
        <v>0</v>
      </c>
      <c r="CG73" s="21" t="n">
        <f aca="false">(CF73/$S73)*$U73</f>
        <v>0</v>
      </c>
      <c r="CH73" s="21"/>
      <c r="CI73" s="69" t="n">
        <v>0</v>
      </c>
      <c r="CJ73" s="21" t="n">
        <f aca="false">(CI73/$S73)*$U73</f>
        <v>0</v>
      </c>
      <c r="CK73" s="21"/>
      <c r="CN73" s="195" t="n">
        <f aca="false">$A73</f>
        <v>62</v>
      </c>
      <c r="CO73" s="69" t="n">
        <v>0</v>
      </c>
      <c r="CP73" s="21" t="n">
        <f aca="false">(CO73/$S73)*$U73</f>
        <v>0</v>
      </c>
      <c r="CQ73" s="21"/>
      <c r="CR73" s="69" t="n">
        <v>0</v>
      </c>
      <c r="CS73" s="21" t="n">
        <f aca="false">(CR73/$S73)*$U73</f>
        <v>0</v>
      </c>
      <c r="CT73" s="21"/>
      <c r="CU73" s="69" t="n">
        <v>0</v>
      </c>
      <c r="CV73" s="21" t="n">
        <f aca="false">(CU73/$S73)*$U73</f>
        <v>0</v>
      </c>
      <c r="CW73" s="21"/>
      <c r="CX73" s="69" t="n">
        <v>0</v>
      </c>
      <c r="CY73" s="21" t="n">
        <f aca="false">(CX73/$S73)*$U73</f>
        <v>0</v>
      </c>
      <c r="CZ73" s="21"/>
      <c r="DC73" s="195" t="n">
        <f aca="false">$A73</f>
        <v>62</v>
      </c>
      <c r="DD73" s="69" t="n">
        <v>0</v>
      </c>
      <c r="DE73" s="21" t="n">
        <f aca="false">(DD73/$S73)*$U73</f>
        <v>0</v>
      </c>
      <c r="DF73" s="21"/>
      <c r="DG73" s="69" t="n">
        <v>0</v>
      </c>
      <c r="DH73" s="21" t="n">
        <f aca="false">(DG73/$S73)*$U73</f>
        <v>0</v>
      </c>
      <c r="DI73" s="21"/>
      <c r="DJ73" s="69" t="n">
        <v>0</v>
      </c>
      <c r="DK73" s="21" t="n">
        <f aca="false">(DJ73/$S73)*$U73</f>
        <v>0</v>
      </c>
      <c r="DL73" s="21"/>
      <c r="DM73" s="69" t="n">
        <v>0</v>
      </c>
      <c r="DN73" s="21" t="n">
        <f aca="false">(DM73/$S73)*$U73</f>
        <v>0</v>
      </c>
      <c r="DO73" s="21"/>
      <c r="DR73" s="195" t="n">
        <f aca="false">$A73</f>
        <v>62</v>
      </c>
      <c r="DS73" s="69" t="n">
        <v>0</v>
      </c>
      <c r="DT73" s="21" t="n">
        <f aca="false">(DS73/$S73)*$U73</f>
        <v>0</v>
      </c>
      <c r="DU73" s="21"/>
      <c r="DV73" s="69" t="n">
        <v>0</v>
      </c>
      <c r="DW73" s="21" t="n">
        <f aca="false">(DV73/$S73)*$U73</f>
        <v>0</v>
      </c>
      <c r="DX73" s="21"/>
      <c r="DY73" s="69" t="n">
        <v>0</v>
      </c>
      <c r="DZ73" s="21" t="n">
        <f aca="false">(DY73/$S73)*$U73</f>
        <v>0</v>
      </c>
      <c r="EA73" s="21"/>
      <c r="EB73" s="69" t="n">
        <v>0</v>
      </c>
      <c r="EC73" s="21" t="n">
        <f aca="false">(EB73/$S73)*$U73</f>
        <v>0</v>
      </c>
      <c r="ED73" s="21"/>
      <c r="EG73" s="195" t="n">
        <f aca="false">$A73</f>
        <v>62</v>
      </c>
      <c r="EH73" s="69" t="n">
        <v>0</v>
      </c>
      <c r="EI73" s="21" t="n">
        <f aca="false">(EH73/$S73)*$U73</f>
        <v>0</v>
      </c>
      <c r="EJ73" s="21"/>
      <c r="EK73" s="195" t="n">
        <f aca="false">$A73</f>
        <v>62</v>
      </c>
      <c r="EL73" s="69" t="n">
        <v>0</v>
      </c>
      <c r="EM73" s="21" t="n">
        <f aca="false">(EL73/$S73)*$U73</f>
        <v>0</v>
      </c>
      <c r="EN73" s="21"/>
      <c r="EO73" s="199"/>
      <c r="EP73" s="199"/>
      <c r="EQ73" s="199"/>
    </row>
    <row r="74" customFormat="false" ht="33.75" hidden="false" customHeight="true" outlineLevel="0" collapsed="false">
      <c r="A74" s="195" t="n">
        <v>63</v>
      </c>
      <c r="B74" s="196" t="s">
        <v>336</v>
      </c>
      <c r="C74" s="196"/>
      <c r="D74" s="196"/>
      <c r="E74" s="196"/>
      <c r="F74" s="196"/>
      <c r="G74" s="196"/>
      <c r="H74" s="196"/>
      <c r="I74" s="196"/>
      <c r="J74" s="196"/>
      <c r="K74" s="196"/>
      <c r="L74" s="42" t="s">
        <v>334</v>
      </c>
      <c r="M74" s="42"/>
      <c r="N74" s="42"/>
      <c r="O74" s="197" t="s">
        <v>247</v>
      </c>
      <c r="P74" s="197"/>
      <c r="Q74" s="69" t="n">
        <f aca="false">AG74+AJ74+AM74+AP74+AV74+AY74+BB74+BE74+BK74+BN74+BQ74+BT74+BZ74+CC74+CF74+CI74+CO74+CR74+CU74+CX74+DD74+DG74+DJ74+DM74+DS74+DV74+DY74+EB74+EH74+EL74</f>
        <v>25</v>
      </c>
      <c r="R74" s="69"/>
      <c r="S74" s="201" t="n">
        <v>4</v>
      </c>
      <c r="T74" s="201"/>
      <c r="U74" s="198" t="n">
        <v>48.22</v>
      </c>
      <c r="V74" s="198"/>
      <c r="W74" s="198"/>
      <c r="X74" s="200"/>
      <c r="Y74" s="200"/>
      <c r="Z74" s="200"/>
      <c r="AA74" s="200"/>
      <c r="AB74" s="200"/>
      <c r="AC74" s="200"/>
      <c r="AD74" s="43"/>
      <c r="AE74" s="43"/>
      <c r="AF74" s="195" t="n">
        <f aca="false">$A74</f>
        <v>63</v>
      </c>
      <c r="AG74" s="69" t="n">
        <v>5</v>
      </c>
      <c r="AH74" s="21" t="n">
        <f aca="false">(AG74/$S74)*$U74</f>
        <v>60.275</v>
      </c>
      <c r="AI74" s="21"/>
      <c r="AJ74" s="69" t="n">
        <v>5</v>
      </c>
      <c r="AK74" s="21" t="n">
        <f aca="false">(AJ74/$S74)*$U74</f>
        <v>60.275</v>
      </c>
      <c r="AL74" s="21"/>
      <c r="AM74" s="69" t="n">
        <v>5</v>
      </c>
      <c r="AN74" s="21" t="n">
        <f aca="false">(AM74/$S74)*$U74</f>
        <v>60.275</v>
      </c>
      <c r="AO74" s="21"/>
      <c r="AP74" s="69" t="n">
        <v>5</v>
      </c>
      <c r="AQ74" s="21" t="n">
        <f aca="false">(AP74/$S74)*$U74</f>
        <v>60.275</v>
      </c>
      <c r="AR74" s="21"/>
      <c r="AU74" s="195" t="n">
        <f aca="false">$A74</f>
        <v>63</v>
      </c>
      <c r="AV74" s="69" t="n">
        <v>5</v>
      </c>
      <c r="AW74" s="21" t="n">
        <f aca="false">(AV74/$S74)*$U74</f>
        <v>60.275</v>
      </c>
      <c r="AX74" s="21"/>
      <c r="AY74" s="69" t="n">
        <v>0</v>
      </c>
      <c r="AZ74" s="21" t="n">
        <f aca="false">(AY74/$S74)*$U74</f>
        <v>0</v>
      </c>
      <c r="BA74" s="21"/>
      <c r="BB74" s="69" t="n">
        <v>0</v>
      </c>
      <c r="BC74" s="21" t="n">
        <f aca="false">(BB74/$S74)*$U74</f>
        <v>0</v>
      </c>
      <c r="BD74" s="21"/>
      <c r="BE74" s="69" t="n">
        <v>0</v>
      </c>
      <c r="BF74" s="21" t="n">
        <f aca="false">(BE74/$S74)*$U74</f>
        <v>0</v>
      </c>
      <c r="BG74" s="21"/>
      <c r="BJ74" s="195" t="n">
        <f aca="false">$A74</f>
        <v>63</v>
      </c>
      <c r="BK74" s="69" t="n">
        <v>0</v>
      </c>
      <c r="BL74" s="21" t="n">
        <f aca="false">(BK74/$S74)*$U74</f>
        <v>0</v>
      </c>
      <c r="BM74" s="21"/>
      <c r="BN74" s="69" t="n">
        <v>0</v>
      </c>
      <c r="BO74" s="21" t="n">
        <f aca="false">(BN74/$S74)*$U74</f>
        <v>0</v>
      </c>
      <c r="BP74" s="21"/>
      <c r="BQ74" s="69" t="n">
        <v>0</v>
      </c>
      <c r="BR74" s="21" t="n">
        <f aca="false">(BQ74/$S74)*$U74</f>
        <v>0</v>
      </c>
      <c r="BS74" s="21"/>
      <c r="BT74" s="69" t="n">
        <v>0</v>
      </c>
      <c r="BU74" s="21" t="n">
        <f aca="false">(BT74/$S74)*$U74</f>
        <v>0</v>
      </c>
      <c r="BV74" s="21"/>
      <c r="BY74" s="195" t="n">
        <f aca="false">$A74</f>
        <v>63</v>
      </c>
      <c r="BZ74" s="69" t="n">
        <v>0</v>
      </c>
      <c r="CA74" s="21" t="n">
        <f aca="false">(BZ74/$S74)*$U74</f>
        <v>0</v>
      </c>
      <c r="CB74" s="21"/>
      <c r="CC74" s="69" t="n">
        <v>0</v>
      </c>
      <c r="CD74" s="21" t="n">
        <f aca="false">(CC74/$S74)*$U74</f>
        <v>0</v>
      </c>
      <c r="CE74" s="21"/>
      <c r="CF74" s="69" t="n">
        <v>0</v>
      </c>
      <c r="CG74" s="21" t="n">
        <f aca="false">(CF74/$S74)*$U74</f>
        <v>0</v>
      </c>
      <c r="CH74" s="21"/>
      <c r="CI74" s="69" t="n">
        <v>0</v>
      </c>
      <c r="CJ74" s="21" t="n">
        <f aca="false">(CI74/$S74)*$U74</f>
        <v>0</v>
      </c>
      <c r="CK74" s="21"/>
      <c r="CN74" s="195" t="n">
        <f aca="false">$A74</f>
        <v>63</v>
      </c>
      <c r="CO74" s="69" t="n">
        <v>0</v>
      </c>
      <c r="CP74" s="21" t="n">
        <f aca="false">(CO74/$S74)*$U74</f>
        <v>0</v>
      </c>
      <c r="CQ74" s="21"/>
      <c r="CR74" s="69" t="n">
        <v>0</v>
      </c>
      <c r="CS74" s="21" t="n">
        <f aca="false">(CR74/$S74)*$U74</f>
        <v>0</v>
      </c>
      <c r="CT74" s="21"/>
      <c r="CU74" s="69" t="n">
        <v>0</v>
      </c>
      <c r="CV74" s="21" t="n">
        <f aca="false">(CU74/$S74)*$U74</f>
        <v>0</v>
      </c>
      <c r="CW74" s="21"/>
      <c r="CX74" s="69" t="n">
        <v>0</v>
      </c>
      <c r="CY74" s="21" t="n">
        <f aca="false">(CX74/$S74)*$U74</f>
        <v>0</v>
      </c>
      <c r="CZ74" s="21"/>
      <c r="DC74" s="195" t="n">
        <f aca="false">$A74</f>
        <v>63</v>
      </c>
      <c r="DD74" s="69" t="n">
        <v>0</v>
      </c>
      <c r="DE74" s="21" t="n">
        <f aca="false">(DD74/$S74)*$U74</f>
        <v>0</v>
      </c>
      <c r="DF74" s="21"/>
      <c r="DG74" s="69" t="n">
        <v>0</v>
      </c>
      <c r="DH74" s="21" t="n">
        <f aca="false">(DG74/$S74)*$U74</f>
        <v>0</v>
      </c>
      <c r="DI74" s="21"/>
      <c r="DJ74" s="69" t="n">
        <v>0</v>
      </c>
      <c r="DK74" s="21" t="n">
        <f aca="false">(DJ74/$S74)*$U74</f>
        <v>0</v>
      </c>
      <c r="DL74" s="21"/>
      <c r="DM74" s="69" t="n">
        <v>0</v>
      </c>
      <c r="DN74" s="21" t="n">
        <f aca="false">(DM74/$S74)*$U74</f>
        <v>0</v>
      </c>
      <c r="DO74" s="21"/>
      <c r="DR74" s="195" t="n">
        <f aca="false">$A74</f>
        <v>63</v>
      </c>
      <c r="DS74" s="69" t="n">
        <v>0</v>
      </c>
      <c r="DT74" s="21" t="n">
        <f aca="false">(DS74/$S74)*$U74</f>
        <v>0</v>
      </c>
      <c r="DU74" s="21"/>
      <c r="DV74" s="69" t="n">
        <v>0</v>
      </c>
      <c r="DW74" s="21" t="n">
        <f aca="false">(DV74/$S74)*$U74</f>
        <v>0</v>
      </c>
      <c r="DX74" s="21"/>
      <c r="DY74" s="69" t="n">
        <v>0</v>
      </c>
      <c r="DZ74" s="21" t="n">
        <f aca="false">(DY74/$S74)*$U74</f>
        <v>0</v>
      </c>
      <c r="EA74" s="21"/>
      <c r="EB74" s="69" t="n">
        <v>0</v>
      </c>
      <c r="EC74" s="21" t="n">
        <f aca="false">(EB74/$S74)*$U74</f>
        <v>0</v>
      </c>
      <c r="ED74" s="21"/>
      <c r="EG74" s="195" t="n">
        <f aca="false">$A74</f>
        <v>63</v>
      </c>
      <c r="EH74" s="69" t="n">
        <v>0</v>
      </c>
      <c r="EI74" s="21" t="n">
        <f aca="false">(EH74/$S74)*$U74</f>
        <v>0</v>
      </c>
      <c r="EJ74" s="21"/>
      <c r="EK74" s="195" t="n">
        <f aca="false">$A74</f>
        <v>63</v>
      </c>
      <c r="EL74" s="69" t="n">
        <v>0</v>
      </c>
      <c r="EM74" s="21" t="n">
        <f aca="false">(EL74/$S74)*$U74</f>
        <v>0</v>
      </c>
      <c r="EN74" s="21"/>
      <c r="EO74" s="199"/>
      <c r="EP74" s="199"/>
      <c r="EQ74" s="199"/>
    </row>
    <row r="75" customFormat="false" ht="33.75" hidden="false" customHeight="true" outlineLevel="0" collapsed="false">
      <c r="A75" s="195" t="n">
        <v>64</v>
      </c>
      <c r="B75" s="196" t="s">
        <v>337</v>
      </c>
      <c r="C75" s="196"/>
      <c r="D75" s="196"/>
      <c r="E75" s="196"/>
      <c r="F75" s="196"/>
      <c r="G75" s="196"/>
      <c r="H75" s="196"/>
      <c r="I75" s="196"/>
      <c r="J75" s="196"/>
      <c r="K75" s="196"/>
      <c r="L75" s="42" t="s">
        <v>334</v>
      </c>
      <c r="M75" s="42"/>
      <c r="N75" s="42"/>
      <c r="O75" s="197" t="s">
        <v>247</v>
      </c>
      <c r="P75" s="197"/>
      <c r="Q75" s="69" t="n">
        <f aca="false">AG75+AJ75+AM75+AP75+AV75+AY75+BB75+BE75+BK75+BN75+BQ75+BT75+BZ75+CC75+CF75+CI75+CO75+CR75+CU75+CX75+DD75+DG75+DJ75+DM75+DS75+DV75+DY75+EB75+EH75+EL75</f>
        <v>25</v>
      </c>
      <c r="R75" s="69"/>
      <c r="S75" s="201" t="n">
        <v>4</v>
      </c>
      <c r="T75" s="201"/>
      <c r="U75" s="198" t="n">
        <v>89.72</v>
      </c>
      <c r="V75" s="198"/>
      <c r="W75" s="198"/>
      <c r="X75" s="200"/>
      <c r="Y75" s="200"/>
      <c r="Z75" s="200"/>
      <c r="AA75" s="200"/>
      <c r="AB75" s="200"/>
      <c r="AC75" s="200"/>
      <c r="AD75" s="43"/>
      <c r="AE75" s="43"/>
      <c r="AF75" s="195" t="n">
        <f aca="false">$A75</f>
        <v>64</v>
      </c>
      <c r="AG75" s="69" t="n">
        <v>5</v>
      </c>
      <c r="AH75" s="21" t="n">
        <f aca="false">(AG75/$S75)*$U75</f>
        <v>112.15</v>
      </c>
      <c r="AI75" s="21"/>
      <c r="AJ75" s="69" t="n">
        <v>5</v>
      </c>
      <c r="AK75" s="21" t="n">
        <f aca="false">(AJ75/$S75)*$U75</f>
        <v>112.15</v>
      </c>
      <c r="AL75" s="21"/>
      <c r="AM75" s="69" t="n">
        <v>5</v>
      </c>
      <c r="AN75" s="21" t="n">
        <f aca="false">(AM75/$S75)*$U75</f>
        <v>112.15</v>
      </c>
      <c r="AO75" s="21"/>
      <c r="AP75" s="69" t="n">
        <v>5</v>
      </c>
      <c r="AQ75" s="21" t="n">
        <f aca="false">(AP75/$S75)*$U75</f>
        <v>112.15</v>
      </c>
      <c r="AR75" s="21"/>
      <c r="AU75" s="195" t="n">
        <f aca="false">$A75</f>
        <v>64</v>
      </c>
      <c r="AV75" s="69" t="n">
        <v>5</v>
      </c>
      <c r="AW75" s="21" t="n">
        <f aca="false">(AV75/$S75)*$U75</f>
        <v>112.15</v>
      </c>
      <c r="AX75" s="21"/>
      <c r="AY75" s="69" t="n">
        <v>0</v>
      </c>
      <c r="AZ75" s="21" t="n">
        <f aca="false">(AY75/$S75)*$U75</f>
        <v>0</v>
      </c>
      <c r="BA75" s="21"/>
      <c r="BB75" s="69" t="n">
        <v>0</v>
      </c>
      <c r="BC75" s="21" t="n">
        <f aca="false">(BB75/$S75)*$U75</f>
        <v>0</v>
      </c>
      <c r="BD75" s="21"/>
      <c r="BE75" s="69" t="n">
        <v>0</v>
      </c>
      <c r="BF75" s="21" t="n">
        <f aca="false">(BE75/$S75)*$U75</f>
        <v>0</v>
      </c>
      <c r="BG75" s="21"/>
      <c r="BJ75" s="195" t="n">
        <f aca="false">$A75</f>
        <v>64</v>
      </c>
      <c r="BK75" s="69" t="n">
        <v>0</v>
      </c>
      <c r="BL75" s="21" t="n">
        <f aca="false">(BK75/$S75)*$U75</f>
        <v>0</v>
      </c>
      <c r="BM75" s="21"/>
      <c r="BN75" s="69" t="n">
        <v>0</v>
      </c>
      <c r="BO75" s="21" t="n">
        <f aca="false">(BN75/$S75)*$U75</f>
        <v>0</v>
      </c>
      <c r="BP75" s="21"/>
      <c r="BQ75" s="69" t="n">
        <v>0</v>
      </c>
      <c r="BR75" s="21" t="n">
        <f aca="false">(BQ75/$S75)*$U75</f>
        <v>0</v>
      </c>
      <c r="BS75" s="21"/>
      <c r="BT75" s="69" t="n">
        <v>0</v>
      </c>
      <c r="BU75" s="21" t="n">
        <f aca="false">(BT75/$S75)*$U75</f>
        <v>0</v>
      </c>
      <c r="BV75" s="21"/>
      <c r="BY75" s="195" t="n">
        <f aca="false">$A75</f>
        <v>64</v>
      </c>
      <c r="BZ75" s="69" t="n">
        <v>0</v>
      </c>
      <c r="CA75" s="21" t="n">
        <f aca="false">(BZ75/$S75)*$U75</f>
        <v>0</v>
      </c>
      <c r="CB75" s="21"/>
      <c r="CC75" s="69" t="n">
        <v>0</v>
      </c>
      <c r="CD75" s="21" t="n">
        <f aca="false">(CC75/$S75)*$U75</f>
        <v>0</v>
      </c>
      <c r="CE75" s="21"/>
      <c r="CF75" s="69" t="n">
        <v>0</v>
      </c>
      <c r="CG75" s="21" t="n">
        <f aca="false">(CF75/$S75)*$U75</f>
        <v>0</v>
      </c>
      <c r="CH75" s="21"/>
      <c r="CI75" s="69" t="n">
        <v>0</v>
      </c>
      <c r="CJ75" s="21" t="n">
        <f aca="false">(CI75/$S75)*$U75</f>
        <v>0</v>
      </c>
      <c r="CK75" s="21"/>
      <c r="CN75" s="195" t="n">
        <f aca="false">$A75</f>
        <v>64</v>
      </c>
      <c r="CO75" s="69" t="n">
        <v>0</v>
      </c>
      <c r="CP75" s="21" t="n">
        <f aca="false">(CO75/$S75)*$U75</f>
        <v>0</v>
      </c>
      <c r="CQ75" s="21"/>
      <c r="CR75" s="69" t="n">
        <v>0</v>
      </c>
      <c r="CS75" s="21" t="n">
        <f aca="false">(CR75/$S75)*$U75</f>
        <v>0</v>
      </c>
      <c r="CT75" s="21"/>
      <c r="CU75" s="69" t="n">
        <v>0</v>
      </c>
      <c r="CV75" s="21" t="n">
        <f aca="false">(CU75/$S75)*$U75</f>
        <v>0</v>
      </c>
      <c r="CW75" s="21"/>
      <c r="CX75" s="69" t="n">
        <v>0</v>
      </c>
      <c r="CY75" s="21" t="n">
        <f aca="false">(CX75/$S75)*$U75</f>
        <v>0</v>
      </c>
      <c r="CZ75" s="21"/>
      <c r="DC75" s="195" t="n">
        <f aca="false">$A75</f>
        <v>64</v>
      </c>
      <c r="DD75" s="69" t="n">
        <v>0</v>
      </c>
      <c r="DE75" s="21" t="n">
        <f aca="false">(DD75/$S75)*$U75</f>
        <v>0</v>
      </c>
      <c r="DF75" s="21"/>
      <c r="DG75" s="69" t="n">
        <v>0</v>
      </c>
      <c r="DH75" s="21" t="n">
        <f aca="false">(DG75/$S75)*$U75</f>
        <v>0</v>
      </c>
      <c r="DI75" s="21"/>
      <c r="DJ75" s="69" t="n">
        <v>0</v>
      </c>
      <c r="DK75" s="21" t="n">
        <f aca="false">(DJ75/$S75)*$U75</f>
        <v>0</v>
      </c>
      <c r="DL75" s="21"/>
      <c r="DM75" s="69" t="n">
        <v>0</v>
      </c>
      <c r="DN75" s="21" t="n">
        <f aca="false">(DM75/$S75)*$U75</f>
        <v>0</v>
      </c>
      <c r="DO75" s="21"/>
      <c r="DR75" s="195" t="n">
        <f aca="false">$A75</f>
        <v>64</v>
      </c>
      <c r="DS75" s="69" t="n">
        <v>0</v>
      </c>
      <c r="DT75" s="21" t="n">
        <f aca="false">(DS75/$S75)*$U75</f>
        <v>0</v>
      </c>
      <c r="DU75" s="21"/>
      <c r="DV75" s="69" t="n">
        <v>0</v>
      </c>
      <c r="DW75" s="21" t="n">
        <f aca="false">(DV75/$S75)*$U75</f>
        <v>0</v>
      </c>
      <c r="DX75" s="21"/>
      <c r="DY75" s="69" t="n">
        <v>0</v>
      </c>
      <c r="DZ75" s="21" t="n">
        <f aca="false">(DY75/$S75)*$U75</f>
        <v>0</v>
      </c>
      <c r="EA75" s="21"/>
      <c r="EB75" s="69" t="n">
        <v>0</v>
      </c>
      <c r="EC75" s="21" t="n">
        <f aca="false">(EB75/$S75)*$U75</f>
        <v>0</v>
      </c>
      <c r="ED75" s="21"/>
      <c r="EG75" s="195" t="n">
        <f aca="false">$A75</f>
        <v>64</v>
      </c>
      <c r="EH75" s="69" t="n">
        <v>0</v>
      </c>
      <c r="EI75" s="21" t="n">
        <f aca="false">(EH75/$S75)*$U75</f>
        <v>0</v>
      </c>
      <c r="EJ75" s="21"/>
      <c r="EK75" s="195" t="n">
        <f aca="false">$A75</f>
        <v>64</v>
      </c>
      <c r="EL75" s="69" t="n">
        <v>0</v>
      </c>
      <c r="EM75" s="21" t="n">
        <f aca="false">(EL75/$S75)*$U75</f>
        <v>0</v>
      </c>
      <c r="EN75" s="21"/>
      <c r="EO75" s="199"/>
      <c r="EP75" s="199"/>
      <c r="EQ75" s="199"/>
    </row>
    <row r="76" customFormat="false" ht="33.75" hidden="false" customHeight="true" outlineLevel="0" collapsed="false">
      <c r="A76" s="195" t="n">
        <v>65</v>
      </c>
      <c r="B76" s="196" t="s">
        <v>338</v>
      </c>
      <c r="C76" s="196"/>
      <c r="D76" s="196"/>
      <c r="E76" s="196"/>
      <c r="F76" s="196"/>
      <c r="G76" s="196"/>
      <c r="H76" s="196"/>
      <c r="I76" s="196"/>
      <c r="J76" s="196"/>
      <c r="K76" s="196"/>
      <c r="L76" s="42" t="s">
        <v>334</v>
      </c>
      <c r="M76" s="42"/>
      <c r="N76" s="42"/>
      <c r="O76" s="197" t="s">
        <v>247</v>
      </c>
      <c r="P76" s="197"/>
      <c r="Q76" s="69" t="n">
        <f aca="false">AG76+AJ76+AM76+AP76+AV76+AY76+BB76+BE76+BK76+BN76+BQ76+BT76+BZ76+CC76+CF76+CI76+CO76+CR76+CU76+CX76+DD76+DG76+DJ76+DM76+DS76+DV76+DY76+EB76+EH76+EL76</f>
        <v>25</v>
      </c>
      <c r="R76" s="69"/>
      <c r="S76" s="201" t="n">
        <v>4</v>
      </c>
      <c r="T76" s="201"/>
      <c r="U76" s="198" t="n">
        <v>32.7</v>
      </c>
      <c r="V76" s="198"/>
      <c r="W76" s="198"/>
      <c r="X76" s="200"/>
      <c r="Y76" s="200"/>
      <c r="Z76" s="200"/>
      <c r="AA76" s="200"/>
      <c r="AB76" s="200"/>
      <c r="AC76" s="200"/>
      <c r="AD76" s="43"/>
      <c r="AE76" s="43"/>
      <c r="AF76" s="195" t="n">
        <f aca="false">$A76</f>
        <v>65</v>
      </c>
      <c r="AG76" s="69" t="n">
        <v>5</v>
      </c>
      <c r="AH76" s="21" t="n">
        <f aca="false">(AG76/$S76)*$U76</f>
        <v>40.875</v>
      </c>
      <c r="AI76" s="21"/>
      <c r="AJ76" s="69" t="n">
        <v>5</v>
      </c>
      <c r="AK76" s="21" t="n">
        <f aca="false">(AJ76/$S76)*$U76</f>
        <v>40.875</v>
      </c>
      <c r="AL76" s="21"/>
      <c r="AM76" s="69" t="n">
        <v>5</v>
      </c>
      <c r="AN76" s="21" t="n">
        <f aca="false">(AM76/$S76)*$U76</f>
        <v>40.875</v>
      </c>
      <c r="AO76" s="21"/>
      <c r="AP76" s="69" t="n">
        <v>5</v>
      </c>
      <c r="AQ76" s="21" t="n">
        <f aca="false">(AP76/$S76)*$U76</f>
        <v>40.875</v>
      </c>
      <c r="AR76" s="21"/>
      <c r="AU76" s="195" t="n">
        <f aca="false">$A76</f>
        <v>65</v>
      </c>
      <c r="AV76" s="69" t="n">
        <v>5</v>
      </c>
      <c r="AW76" s="21" t="n">
        <f aca="false">(AV76/$S76)*$U76</f>
        <v>40.875</v>
      </c>
      <c r="AX76" s="21"/>
      <c r="AY76" s="69" t="n">
        <v>0</v>
      </c>
      <c r="AZ76" s="21" t="n">
        <f aca="false">(AY76/$S76)*$U76</f>
        <v>0</v>
      </c>
      <c r="BA76" s="21"/>
      <c r="BB76" s="69" t="n">
        <v>0</v>
      </c>
      <c r="BC76" s="21" t="n">
        <f aca="false">(BB76/$S76)*$U76</f>
        <v>0</v>
      </c>
      <c r="BD76" s="21"/>
      <c r="BE76" s="69" t="n">
        <v>0</v>
      </c>
      <c r="BF76" s="21" t="n">
        <f aca="false">(BE76/$S76)*$U76</f>
        <v>0</v>
      </c>
      <c r="BG76" s="21"/>
      <c r="BJ76" s="195" t="n">
        <f aca="false">$A76</f>
        <v>65</v>
      </c>
      <c r="BK76" s="69" t="n">
        <v>0</v>
      </c>
      <c r="BL76" s="21" t="n">
        <f aca="false">(BK76/$S76)*$U76</f>
        <v>0</v>
      </c>
      <c r="BM76" s="21"/>
      <c r="BN76" s="69" t="n">
        <v>0</v>
      </c>
      <c r="BO76" s="21" t="n">
        <f aca="false">(BN76/$S76)*$U76</f>
        <v>0</v>
      </c>
      <c r="BP76" s="21"/>
      <c r="BQ76" s="69" t="n">
        <v>0</v>
      </c>
      <c r="BR76" s="21" t="n">
        <f aca="false">(BQ76/$S76)*$U76</f>
        <v>0</v>
      </c>
      <c r="BS76" s="21"/>
      <c r="BT76" s="69" t="n">
        <v>0</v>
      </c>
      <c r="BU76" s="21" t="n">
        <f aca="false">(BT76/$S76)*$U76</f>
        <v>0</v>
      </c>
      <c r="BV76" s="21"/>
      <c r="BY76" s="195" t="n">
        <f aca="false">$A76</f>
        <v>65</v>
      </c>
      <c r="BZ76" s="69" t="n">
        <v>0</v>
      </c>
      <c r="CA76" s="21" t="n">
        <f aca="false">(BZ76/$S76)*$U76</f>
        <v>0</v>
      </c>
      <c r="CB76" s="21"/>
      <c r="CC76" s="69" t="n">
        <v>0</v>
      </c>
      <c r="CD76" s="21" t="n">
        <f aca="false">(CC76/$S76)*$U76</f>
        <v>0</v>
      </c>
      <c r="CE76" s="21"/>
      <c r="CF76" s="69" t="n">
        <v>0</v>
      </c>
      <c r="CG76" s="21" t="n">
        <f aca="false">(CF76/$S76)*$U76</f>
        <v>0</v>
      </c>
      <c r="CH76" s="21"/>
      <c r="CI76" s="69" t="n">
        <v>0</v>
      </c>
      <c r="CJ76" s="21" t="n">
        <f aca="false">(CI76/$S76)*$U76</f>
        <v>0</v>
      </c>
      <c r="CK76" s="21"/>
      <c r="CN76" s="195" t="n">
        <f aca="false">$A76</f>
        <v>65</v>
      </c>
      <c r="CO76" s="69" t="n">
        <v>0</v>
      </c>
      <c r="CP76" s="21" t="n">
        <f aca="false">(CO76/$S76)*$U76</f>
        <v>0</v>
      </c>
      <c r="CQ76" s="21"/>
      <c r="CR76" s="69" t="n">
        <v>0</v>
      </c>
      <c r="CS76" s="21" t="n">
        <f aca="false">(CR76/$S76)*$U76</f>
        <v>0</v>
      </c>
      <c r="CT76" s="21"/>
      <c r="CU76" s="69" t="n">
        <v>0</v>
      </c>
      <c r="CV76" s="21" t="n">
        <f aca="false">(CU76/$S76)*$U76</f>
        <v>0</v>
      </c>
      <c r="CW76" s="21"/>
      <c r="CX76" s="69" t="n">
        <v>0</v>
      </c>
      <c r="CY76" s="21" t="n">
        <f aca="false">(CX76/$S76)*$U76</f>
        <v>0</v>
      </c>
      <c r="CZ76" s="21"/>
      <c r="DC76" s="195" t="n">
        <f aca="false">$A76</f>
        <v>65</v>
      </c>
      <c r="DD76" s="69" t="n">
        <v>0</v>
      </c>
      <c r="DE76" s="21" t="n">
        <f aca="false">(DD76/$S76)*$U76</f>
        <v>0</v>
      </c>
      <c r="DF76" s="21"/>
      <c r="DG76" s="69" t="n">
        <v>0</v>
      </c>
      <c r="DH76" s="21" t="n">
        <f aca="false">(DG76/$S76)*$U76</f>
        <v>0</v>
      </c>
      <c r="DI76" s="21"/>
      <c r="DJ76" s="69" t="n">
        <v>0</v>
      </c>
      <c r="DK76" s="21" t="n">
        <f aca="false">(DJ76/$S76)*$U76</f>
        <v>0</v>
      </c>
      <c r="DL76" s="21"/>
      <c r="DM76" s="69" t="n">
        <v>0</v>
      </c>
      <c r="DN76" s="21" t="n">
        <f aca="false">(DM76/$S76)*$U76</f>
        <v>0</v>
      </c>
      <c r="DO76" s="21"/>
      <c r="DR76" s="195" t="n">
        <f aca="false">$A76</f>
        <v>65</v>
      </c>
      <c r="DS76" s="69" t="n">
        <v>0</v>
      </c>
      <c r="DT76" s="21" t="n">
        <f aca="false">(DS76/$S76)*$U76</f>
        <v>0</v>
      </c>
      <c r="DU76" s="21"/>
      <c r="DV76" s="69" t="n">
        <v>0</v>
      </c>
      <c r="DW76" s="21" t="n">
        <f aca="false">(DV76/$S76)*$U76</f>
        <v>0</v>
      </c>
      <c r="DX76" s="21"/>
      <c r="DY76" s="69" t="n">
        <v>0</v>
      </c>
      <c r="DZ76" s="21" t="n">
        <f aca="false">(DY76/$S76)*$U76</f>
        <v>0</v>
      </c>
      <c r="EA76" s="21"/>
      <c r="EB76" s="69" t="n">
        <v>0</v>
      </c>
      <c r="EC76" s="21" t="n">
        <f aca="false">(EB76/$S76)*$U76</f>
        <v>0</v>
      </c>
      <c r="ED76" s="21"/>
      <c r="EG76" s="195" t="n">
        <f aca="false">$A76</f>
        <v>65</v>
      </c>
      <c r="EH76" s="69" t="n">
        <v>0</v>
      </c>
      <c r="EI76" s="21" t="n">
        <f aca="false">(EH76/$S76)*$U76</f>
        <v>0</v>
      </c>
      <c r="EJ76" s="21"/>
      <c r="EK76" s="195" t="n">
        <f aca="false">$A76</f>
        <v>65</v>
      </c>
      <c r="EL76" s="69" t="n">
        <v>0</v>
      </c>
      <c r="EM76" s="21" t="n">
        <f aca="false">(EL76/$S76)*$U76</f>
        <v>0</v>
      </c>
      <c r="EN76" s="21"/>
      <c r="EO76" s="199"/>
      <c r="EP76" s="199"/>
      <c r="EQ76" s="199"/>
    </row>
    <row r="77" customFormat="false" ht="33.75" hidden="false" customHeight="true" outlineLevel="0" collapsed="false">
      <c r="A77" s="195" t="n">
        <v>66</v>
      </c>
      <c r="B77" s="196" t="s">
        <v>339</v>
      </c>
      <c r="C77" s="196"/>
      <c r="D77" s="196"/>
      <c r="E77" s="196"/>
      <c r="F77" s="196"/>
      <c r="G77" s="196"/>
      <c r="H77" s="196"/>
      <c r="I77" s="196"/>
      <c r="J77" s="196"/>
      <c r="K77" s="196"/>
      <c r="L77" s="42" t="s">
        <v>334</v>
      </c>
      <c r="M77" s="42"/>
      <c r="N77" s="42"/>
      <c r="O77" s="197" t="s">
        <v>247</v>
      </c>
      <c r="P77" s="197"/>
      <c r="Q77" s="69" t="n">
        <f aca="false">AG77+AJ77+AM77+AP77+AV77+AY77+BB77+BE77+BK77+BN77+BQ77+BT77+BZ77+CC77+CF77+CI77+CO77+CR77+CU77+CX77+DD77+DG77+DJ77+DM77+DS77+DV77+DY77+EB77+EH77+EL77</f>
        <v>25</v>
      </c>
      <c r="R77" s="69"/>
      <c r="S77" s="201" t="n">
        <v>4</v>
      </c>
      <c r="T77" s="201"/>
      <c r="U77" s="198" t="n">
        <v>34.59</v>
      </c>
      <c r="V77" s="198"/>
      <c r="W77" s="198"/>
      <c r="X77" s="200"/>
      <c r="Y77" s="200"/>
      <c r="Z77" s="200"/>
      <c r="AA77" s="200"/>
      <c r="AB77" s="200"/>
      <c r="AC77" s="200"/>
      <c r="AD77" s="43"/>
      <c r="AE77" s="43"/>
      <c r="AF77" s="195" t="n">
        <f aca="false">$A77</f>
        <v>66</v>
      </c>
      <c r="AG77" s="69" t="n">
        <v>5</v>
      </c>
      <c r="AH77" s="21" t="n">
        <f aca="false">(AG77/$S77)*$U77</f>
        <v>43.2375</v>
      </c>
      <c r="AI77" s="21"/>
      <c r="AJ77" s="69" t="n">
        <v>5</v>
      </c>
      <c r="AK77" s="21" t="n">
        <f aca="false">(AJ77/$S77)*$U77</f>
        <v>43.2375</v>
      </c>
      <c r="AL77" s="21"/>
      <c r="AM77" s="69" t="n">
        <v>5</v>
      </c>
      <c r="AN77" s="21" t="n">
        <f aca="false">(AM77/$S77)*$U77</f>
        <v>43.2375</v>
      </c>
      <c r="AO77" s="21"/>
      <c r="AP77" s="69" t="n">
        <v>5</v>
      </c>
      <c r="AQ77" s="21" t="n">
        <f aca="false">(AP77/$S77)*$U77</f>
        <v>43.2375</v>
      </c>
      <c r="AR77" s="21"/>
      <c r="AU77" s="195" t="n">
        <f aca="false">$A77</f>
        <v>66</v>
      </c>
      <c r="AV77" s="69" t="n">
        <v>5</v>
      </c>
      <c r="AW77" s="21" t="n">
        <f aca="false">(AV77/$S77)*$U77</f>
        <v>43.2375</v>
      </c>
      <c r="AX77" s="21"/>
      <c r="AY77" s="69" t="n">
        <v>0</v>
      </c>
      <c r="AZ77" s="21" t="n">
        <f aca="false">(AY77/$S77)*$U77</f>
        <v>0</v>
      </c>
      <c r="BA77" s="21"/>
      <c r="BB77" s="69" t="n">
        <v>0</v>
      </c>
      <c r="BC77" s="21" t="n">
        <f aca="false">(BB77/$S77)*$U77</f>
        <v>0</v>
      </c>
      <c r="BD77" s="21"/>
      <c r="BE77" s="69" t="n">
        <v>0</v>
      </c>
      <c r="BF77" s="21" t="n">
        <f aca="false">(BE77/$S77)*$U77</f>
        <v>0</v>
      </c>
      <c r="BG77" s="21"/>
      <c r="BJ77" s="195" t="n">
        <f aca="false">$A77</f>
        <v>66</v>
      </c>
      <c r="BK77" s="69" t="n">
        <v>0</v>
      </c>
      <c r="BL77" s="21" t="n">
        <f aca="false">(BK77/$S77)*$U77</f>
        <v>0</v>
      </c>
      <c r="BM77" s="21"/>
      <c r="BN77" s="69" t="n">
        <v>0</v>
      </c>
      <c r="BO77" s="21" t="n">
        <f aca="false">(BN77/$S77)*$U77</f>
        <v>0</v>
      </c>
      <c r="BP77" s="21"/>
      <c r="BQ77" s="69" t="n">
        <v>0</v>
      </c>
      <c r="BR77" s="21" t="n">
        <f aca="false">(BQ77/$S77)*$U77</f>
        <v>0</v>
      </c>
      <c r="BS77" s="21"/>
      <c r="BT77" s="69" t="n">
        <v>0</v>
      </c>
      <c r="BU77" s="21" t="n">
        <f aca="false">(BT77/$S77)*$U77</f>
        <v>0</v>
      </c>
      <c r="BV77" s="21"/>
      <c r="BY77" s="195" t="n">
        <f aca="false">$A77</f>
        <v>66</v>
      </c>
      <c r="BZ77" s="69" t="n">
        <v>0</v>
      </c>
      <c r="CA77" s="21" t="n">
        <f aca="false">(BZ77/$S77)*$U77</f>
        <v>0</v>
      </c>
      <c r="CB77" s="21"/>
      <c r="CC77" s="69" t="n">
        <v>0</v>
      </c>
      <c r="CD77" s="21" t="n">
        <f aca="false">(CC77/$S77)*$U77</f>
        <v>0</v>
      </c>
      <c r="CE77" s="21"/>
      <c r="CF77" s="69" t="n">
        <v>0</v>
      </c>
      <c r="CG77" s="21" t="n">
        <f aca="false">(CF77/$S77)*$U77</f>
        <v>0</v>
      </c>
      <c r="CH77" s="21"/>
      <c r="CI77" s="69" t="n">
        <v>0</v>
      </c>
      <c r="CJ77" s="21" t="n">
        <f aca="false">(CI77/$S77)*$U77</f>
        <v>0</v>
      </c>
      <c r="CK77" s="21"/>
      <c r="CN77" s="195" t="n">
        <f aca="false">$A77</f>
        <v>66</v>
      </c>
      <c r="CO77" s="69" t="n">
        <v>0</v>
      </c>
      <c r="CP77" s="21" t="n">
        <f aca="false">(CO77/$S77)*$U77</f>
        <v>0</v>
      </c>
      <c r="CQ77" s="21"/>
      <c r="CR77" s="69" t="n">
        <v>0</v>
      </c>
      <c r="CS77" s="21" t="n">
        <f aca="false">(CR77/$S77)*$U77</f>
        <v>0</v>
      </c>
      <c r="CT77" s="21"/>
      <c r="CU77" s="69" t="n">
        <v>0</v>
      </c>
      <c r="CV77" s="21" t="n">
        <f aca="false">(CU77/$S77)*$U77</f>
        <v>0</v>
      </c>
      <c r="CW77" s="21"/>
      <c r="CX77" s="69" t="n">
        <v>0</v>
      </c>
      <c r="CY77" s="21" t="n">
        <f aca="false">(CX77/$S77)*$U77</f>
        <v>0</v>
      </c>
      <c r="CZ77" s="21"/>
      <c r="DC77" s="195" t="n">
        <f aca="false">$A77</f>
        <v>66</v>
      </c>
      <c r="DD77" s="69" t="n">
        <v>0</v>
      </c>
      <c r="DE77" s="21" t="n">
        <f aca="false">(DD77/$S77)*$U77</f>
        <v>0</v>
      </c>
      <c r="DF77" s="21"/>
      <c r="DG77" s="69" t="n">
        <v>0</v>
      </c>
      <c r="DH77" s="21" t="n">
        <f aca="false">(DG77/$S77)*$U77</f>
        <v>0</v>
      </c>
      <c r="DI77" s="21"/>
      <c r="DJ77" s="69" t="n">
        <v>0</v>
      </c>
      <c r="DK77" s="21" t="n">
        <f aca="false">(DJ77/$S77)*$U77</f>
        <v>0</v>
      </c>
      <c r="DL77" s="21"/>
      <c r="DM77" s="69" t="n">
        <v>0</v>
      </c>
      <c r="DN77" s="21" t="n">
        <f aca="false">(DM77/$S77)*$U77</f>
        <v>0</v>
      </c>
      <c r="DO77" s="21"/>
      <c r="DR77" s="195" t="n">
        <f aca="false">$A77</f>
        <v>66</v>
      </c>
      <c r="DS77" s="69" t="n">
        <v>0</v>
      </c>
      <c r="DT77" s="21" t="n">
        <f aca="false">(DS77/$S77)*$U77</f>
        <v>0</v>
      </c>
      <c r="DU77" s="21"/>
      <c r="DV77" s="69" t="n">
        <v>0</v>
      </c>
      <c r="DW77" s="202" t="n">
        <f aca="false">(DV77/$S77)*$U77</f>
        <v>0</v>
      </c>
      <c r="DX77" s="202"/>
      <c r="DY77" s="69" t="n">
        <v>0</v>
      </c>
      <c r="DZ77" s="21" t="n">
        <f aca="false">(DY77/$S77)*$U77</f>
        <v>0</v>
      </c>
      <c r="EA77" s="21"/>
      <c r="EB77" s="69" t="n">
        <v>0</v>
      </c>
      <c r="EC77" s="21" t="n">
        <f aca="false">(EB77/$S77)*$U77</f>
        <v>0</v>
      </c>
      <c r="ED77" s="21"/>
      <c r="EG77" s="195" t="n">
        <f aca="false">$A77</f>
        <v>66</v>
      </c>
      <c r="EH77" s="69" t="n">
        <v>0</v>
      </c>
      <c r="EI77" s="21" t="n">
        <f aca="false">(EH77/$S77)*$U77</f>
        <v>0</v>
      </c>
      <c r="EJ77" s="21"/>
      <c r="EK77" s="195" t="n">
        <f aca="false">$A77</f>
        <v>66</v>
      </c>
      <c r="EL77" s="69" t="n">
        <v>0</v>
      </c>
      <c r="EM77" s="21" t="n">
        <f aca="false">(EL77/$S77)*$U77</f>
        <v>0</v>
      </c>
      <c r="EN77" s="21"/>
      <c r="EO77" s="199"/>
      <c r="EP77" s="199"/>
      <c r="EQ77" s="199"/>
    </row>
    <row r="78" customFormat="false" ht="33.75" hidden="false" customHeight="true" outlineLevel="0" collapsed="false">
      <c r="A78" s="195" t="n">
        <v>67</v>
      </c>
      <c r="B78" s="196" t="s">
        <v>340</v>
      </c>
      <c r="C78" s="196"/>
      <c r="D78" s="196"/>
      <c r="E78" s="196"/>
      <c r="F78" s="196"/>
      <c r="G78" s="196"/>
      <c r="H78" s="196"/>
      <c r="I78" s="196"/>
      <c r="J78" s="196"/>
      <c r="K78" s="196"/>
      <c r="L78" s="42"/>
      <c r="M78" s="42"/>
      <c r="N78" s="42"/>
      <c r="O78" s="197" t="s">
        <v>247</v>
      </c>
      <c r="P78" s="197"/>
      <c r="Q78" s="69" t="n">
        <f aca="false">AG78+AJ78+AM78+AP78+AV78+AY78+BB78+BE78+BK78+BN78+BQ78+BT78+BZ78+CC78+CF78+CI78+CO78+CR78+CU78+CX78+DD78+DG78+DJ78+DM78+DS78+DV78+DY78+EB78+EH78+EL78</f>
        <v>5</v>
      </c>
      <c r="R78" s="69"/>
      <c r="S78" s="201" t="n">
        <v>1</v>
      </c>
      <c r="T78" s="201"/>
      <c r="U78" s="198" t="n">
        <v>35.4</v>
      </c>
      <c r="V78" s="198"/>
      <c r="W78" s="198"/>
      <c r="X78" s="200"/>
      <c r="Y78" s="200"/>
      <c r="Z78" s="200"/>
      <c r="AA78" s="200"/>
      <c r="AB78" s="200"/>
      <c r="AC78" s="200"/>
      <c r="AD78" s="43"/>
      <c r="AE78" s="43"/>
      <c r="AF78" s="195" t="n">
        <f aca="false">$A78</f>
        <v>67</v>
      </c>
      <c r="AG78" s="69" t="n">
        <v>1</v>
      </c>
      <c r="AH78" s="21" t="n">
        <f aca="false">(AG78/$S78)*$U78</f>
        <v>35.4</v>
      </c>
      <c r="AI78" s="21"/>
      <c r="AJ78" s="69" t="n">
        <v>1</v>
      </c>
      <c r="AK78" s="21" t="n">
        <f aca="false">(AJ78/$S78)*$U78</f>
        <v>35.4</v>
      </c>
      <c r="AL78" s="21"/>
      <c r="AM78" s="69" t="n">
        <v>1</v>
      </c>
      <c r="AN78" s="21" t="n">
        <f aca="false">(AM78/$S78)*$U78</f>
        <v>35.4</v>
      </c>
      <c r="AO78" s="21"/>
      <c r="AP78" s="69" t="n">
        <v>1</v>
      </c>
      <c r="AQ78" s="21" t="n">
        <f aca="false">(AP78/$S78)*$U78</f>
        <v>35.4</v>
      </c>
      <c r="AR78" s="21"/>
      <c r="AU78" s="195" t="n">
        <f aca="false">$A78</f>
        <v>67</v>
      </c>
      <c r="AV78" s="69" t="n">
        <v>1</v>
      </c>
      <c r="AW78" s="21" t="n">
        <f aca="false">(AV78/$S78)*$U78</f>
        <v>35.4</v>
      </c>
      <c r="AX78" s="21"/>
      <c r="AY78" s="69" t="n">
        <v>0</v>
      </c>
      <c r="AZ78" s="21" t="n">
        <f aca="false">(AY78/$S78)*$U78</f>
        <v>0</v>
      </c>
      <c r="BA78" s="21"/>
      <c r="BB78" s="69" t="n">
        <v>0</v>
      </c>
      <c r="BC78" s="21" t="n">
        <f aca="false">(BB78/$S78)*$U78</f>
        <v>0</v>
      </c>
      <c r="BD78" s="21"/>
      <c r="BE78" s="69" t="n">
        <v>0</v>
      </c>
      <c r="BF78" s="21" t="n">
        <f aca="false">(BE78/$S78)*$U78</f>
        <v>0</v>
      </c>
      <c r="BG78" s="21"/>
      <c r="BJ78" s="195" t="n">
        <f aca="false">$A78</f>
        <v>67</v>
      </c>
      <c r="BK78" s="69" t="n">
        <v>0</v>
      </c>
      <c r="BL78" s="21" t="n">
        <f aca="false">(BK78/$S78)*$U78</f>
        <v>0</v>
      </c>
      <c r="BM78" s="21"/>
      <c r="BN78" s="69" t="n">
        <v>0</v>
      </c>
      <c r="BO78" s="21" t="n">
        <f aca="false">(BN78/$S78)*$U78</f>
        <v>0</v>
      </c>
      <c r="BP78" s="21"/>
      <c r="BQ78" s="69" t="n">
        <v>0</v>
      </c>
      <c r="BR78" s="21" t="n">
        <f aca="false">(BQ78/$S78)*$U78</f>
        <v>0</v>
      </c>
      <c r="BS78" s="21"/>
      <c r="BT78" s="69" t="n">
        <v>0</v>
      </c>
      <c r="BU78" s="21" t="n">
        <f aca="false">(BT78/$S78)*$U78</f>
        <v>0</v>
      </c>
      <c r="BV78" s="21"/>
      <c r="BY78" s="195" t="n">
        <f aca="false">$A78</f>
        <v>67</v>
      </c>
      <c r="BZ78" s="69" t="n">
        <v>0</v>
      </c>
      <c r="CA78" s="21" t="n">
        <f aca="false">(BZ78/$S78)*$U78</f>
        <v>0</v>
      </c>
      <c r="CB78" s="21"/>
      <c r="CC78" s="69" t="n">
        <v>0</v>
      </c>
      <c r="CD78" s="21" t="n">
        <f aca="false">(CC78/$S78)*$U78</f>
        <v>0</v>
      </c>
      <c r="CE78" s="21"/>
      <c r="CF78" s="69" t="n">
        <v>0</v>
      </c>
      <c r="CG78" s="21" t="n">
        <f aca="false">(CF78/$S78)*$U78</f>
        <v>0</v>
      </c>
      <c r="CH78" s="21"/>
      <c r="CI78" s="69" t="n">
        <v>0</v>
      </c>
      <c r="CJ78" s="21" t="n">
        <f aca="false">(CI78/$S78)*$U78</f>
        <v>0</v>
      </c>
      <c r="CK78" s="21"/>
      <c r="CN78" s="195" t="n">
        <f aca="false">$A78</f>
        <v>67</v>
      </c>
      <c r="CO78" s="69" t="n">
        <v>0</v>
      </c>
      <c r="CP78" s="21" t="n">
        <f aca="false">(CO78/$S78)*$U78</f>
        <v>0</v>
      </c>
      <c r="CQ78" s="21"/>
      <c r="CR78" s="69" t="n">
        <v>0</v>
      </c>
      <c r="CS78" s="21" t="n">
        <f aca="false">(CR78/$S78)*$U78</f>
        <v>0</v>
      </c>
      <c r="CT78" s="21"/>
      <c r="CU78" s="69" t="n">
        <v>0</v>
      </c>
      <c r="CV78" s="21" t="n">
        <f aca="false">(CU78/$S78)*$U78</f>
        <v>0</v>
      </c>
      <c r="CW78" s="21"/>
      <c r="CX78" s="69" t="n">
        <v>0</v>
      </c>
      <c r="CY78" s="21" t="n">
        <f aca="false">(CX78/$S78)*$U78</f>
        <v>0</v>
      </c>
      <c r="CZ78" s="21"/>
      <c r="DC78" s="195" t="n">
        <f aca="false">$A78</f>
        <v>67</v>
      </c>
      <c r="DD78" s="69" t="n">
        <v>0</v>
      </c>
      <c r="DE78" s="21" t="n">
        <f aca="false">(DD78/$S78)*$U78</f>
        <v>0</v>
      </c>
      <c r="DF78" s="21"/>
      <c r="DG78" s="69" t="n">
        <v>0</v>
      </c>
      <c r="DH78" s="21" t="n">
        <f aca="false">(DG78/$S78)*$U78</f>
        <v>0</v>
      </c>
      <c r="DI78" s="21"/>
      <c r="DJ78" s="69" t="n">
        <v>0</v>
      </c>
      <c r="DK78" s="21" t="n">
        <f aca="false">(DJ78/$S78)*$U78</f>
        <v>0</v>
      </c>
      <c r="DL78" s="21"/>
      <c r="DM78" s="69" t="n">
        <v>0</v>
      </c>
      <c r="DN78" s="21" t="n">
        <f aca="false">(DM78/$S78)*$U78</f>
        <v>0</v>
      </c>
      <c r="DO78" s="21"/>
      <c r="DR78" s="195" t="n">
        <f aca="false">$A78</f>
        <v>67</v>
      </c>
      <c r="DS78" s="69" t="n">
        <v>0</v>
      </c>
      <c r="DT78" s="21" t="n">
        <f aca="false">(DS78/$S78)*$U78</f>
        <v>0</v>
      </c>
      <c r="DU78" s="21"/>
      <c r="DV78" s="69" t="n">
        <v>0</v>
      </c>
      <c r="DW78" s="21" t="n">
        <f aca="false">(DV78/$S78)*$U78</f>
        <v>0</v>
      </c>
      <c r="DX78" s="21"/>
      <c r="DY78" s="69" t="n">
        <v>0</v>
      </c>
      <c r="DZ78" s="21" t="n">
        <f aca="false">(DY78/$S78)*$U78</f>
        <v>0</v>
      </c>
      <c r="EA78" s="21"/>
      <c r="EB78" s="69" t="n">
        <v>0</v>
      </c>
      <c r="EC78" s="21" t="n">
        <f aca="false">(EB78/$S78)*$U78</f>
        <v>0</v>
      </c>
      <c r="ED78" s="21"/>
      <c r="EG78" s="195" t="n">
        <f aca="false">$A78</f>
        <v>67</v>
      </c>
      <c r="EH78" s="69" t="n">
        <v>0</v>
      </c>
      <c r="EI78" s="21" t="n">
        <f aca="false">(EH78/$S78)*$U78</f>
        <v>0</v>
      </c>
      <c r="EJ78" s="21"/>
      <c r="EK78" s="195" t="n">
        <f aca="false">$A78</f>
        <v>67</v>
      </c>
      <c r="EL78" s="69" t="n">
        <v>0</v>
      </c>
      <c r="EM78" s="21" t="n">
        <f aca="false">(EL78/$S78)*$U78</f>
        <v>0</v>
      </c>
      <c r="EN78" s="21"/>
      <c r="EO78" s="199"/>
      <c r="EP78" s="199"/>
      <c r="EQ78" s="199"/>
    </row>
    <row r="79" customFormat="false" ht="33.75" hidden="false" customHeight="true" outlineLevel="0" collapsed="false">
      <c r="A79" s="195" t="n">
        <v>68</v>
      </c>
      <c r="B79" s="196" t="s">
        <v>341</v>
      </c>
      <c r="C79" s="196"/>
      <c r="D79" s="196"/>
      <c r="E79" s="196"/>
      <c r="F79" s="196"/>
      <c r="G79" s="196"/>
      <c r="H79" s="196"/>
      <c r="I79" s="196"/>
      <c r="J79" s="196"/>
      <c r="K79" s="196"/>
      <c r="L79" s="42"/>
      <c r="M79" s="42"/>
      <c r="N79" s="42"/>
      <c r="O79" s="197" t="s">
        <v>247</v>
      </c>
      <c r="P79" s="197"/>
      <c r="Q79" s="69" t="n">
        <f aca="false">AG79+AJ79+AM79+AP79+AV79+AY79+BB79+BE79+BK79+BN79+BQ79+BT79+BZ79+CC79+CF79+CI79+CO79+CR79+CU79+CX79+DD79+DG79+DJ79+DM79+DS79+DV79+DY79+EB79+EH79+EL79</f>
        <v>5</v>
      </c>
      <c r="R79" s="69"/>
      <c r="S79" s="201" t="n">
        <v>1</v>
      </c>
      <c r="T79" s="201"/>
      <c r="U79" s="198" t="n">
        <v>52.46</v>
      </c>
      <c r="V79" s="198"/>
      <c r="W79" s="198"/>
      <c r="X79" s="200"/>
      <c r="Y79" s="200"/>
      <c r="Z79" s="200"/>
      <c r="AA79" s="200"/>
      <c r="AB79" s="200"/>
      <c r="AC79" s="200"/>
      <c r="AD79" s="43"/>
      <c r="AE79" s="43"/>
      <c r="AF79" s="195" t="n">
        <f aca="false">$A79</f>
        <v>68</v>
      </c>
      <c r="AG79" s="69" t="n">
        <v>1</v>
      </c>
      <c r="AH79" s="21" t="n">
        <f aca="false">(AG79/$S79)*$U79</f>
        <v>52.46</v>
      </c>
      <c r="AI79" s="21"/>
      <c r="AJ79" s="69" t="n">
        <v>1</v>
      </c>
      <c r="AK79" s="21" t="n">
        <f aca="false">(AJ79/$S79)*$U79</f>
        <v>52.46</v>
      </c>
      <c r="AL79" s="21"/>
      <c r="AM79" s="69" t="n">
        <v>1</v>
      </c>
      <c r="AN79" s="21" t="n">
        <f aca="false">(AM79/$S79)*$U79</f>
        <v>52.46</v>
      </c>
      <c r="AO79" s="21"/>
      <c r="AP79" s="69" t="n">
        <v>1</v>
      </c>
      <c r="AQ79" s="21" t="n">
        <f aca="false">(AP79/$S79)*$U79</f>
        <v>52.46</v>
      </c>
      <c r="AR79" s="21"/>
      <c r="AU79" s="195" t="n">
        <f aca="false">$A79</f>
        <v>68</v>
      </c>
      <c r="AV79" s="69" t="n">
        <v>1</v>
      </c>
      <c r="AW79" s="21" t="n">
        <f aca="false">(AV79/$S79)*$U79</f>
        <v>52.46</v>
      </c>
      <c r="AX79" s="21"/>
      <c r="AY79" s="69" t="n">
        <v>0</v>
      </c>
      <c r="AZ79" s="21" t="n">
        <f aca="false">(AY79/$S79)*$U79</f>
        <v>0</v>
      </c>
      <c r="BA79" s="21"/>
      <c r="BB79" s="69" t="n">
        <v>0</v>
      </c>
      <c r="BC79" s="21" t="n">
        <f aca="false">(BB79/$S79)*$U79</f>
        <v>0</v>
      </c>
      <c r="BD79" s="21"/>
      <c r="BE79" s="69" t="n">
        <v>0</v>
      </c>
      <c r="BF79" s="21" t="n">
        <f aca="false">(BE79/$S79)*$U79</f>
        <v>0</v>
      </c>
      <c r="BG79" s="21"/>
      <c r="BJ79" s="195" t="n">
        <f aca="false">$A79</f>
        <v>68</v>
      </c>
      <c r="BK79" s="69" t="n">
        <v>0</v>
      </c>
      <c r="BL79" s="21" t="n">
        <f aca="false">(BK79/$S79)*$U79</f>
        <v>0</v>
      </c>
      <c r="BM79" s="21"/>
      <c r="BN79" s="69" t="n">
        <v>0</v>
      </c>
      <c r="BO79" s="21" t="n">
        <f aca="false">(BN79/$S79)*$U79</f>
        <v>0</v>
      </c>
      <c r="BP79" s="21"/>
      <c r="BQ79" s="69" t="n">
        <v>0</v>
      </c>
      <c r="BR79" s="21" t="n">
        <f aca="false">(BQ79/$S79)*$U79</f>
        <v>0</v>
      </c>
      <c r="BS79" s="21"/>
      <c r="BT79" s="69" t="n">
        <v>0</v>
      </c>
      <c r="BU79" s="21" t="n">
        <f aca="false">(BT79/$S79)*$U79</f>
        <v>0</v>
      </c>
      <c r="BV79" s="21"/>
      <c r="BY79" s="195" t="n">
        <f aca="false">$A79</f>
        <v>68</v>
      </c>
      <c r="BZ79" s="69" t="n">
        <v>0</v>
      </c>
      <c r="CA79" s="21" t="n">
        <f aca="false">(BZ79/$S79)*$U79</f>
        <v>0</v>
      </c>
      <c r="CB79" s="21"/>
      <c r="CC79" s="69" t="n">
        <v>0</v>
      </c>
      <c r="CD79" s="21" t="n">
        <f aca="false">(CC79/$S79)*$U79</f>
        <v>0</v>
      </c>
      <c r="CE79" s="21"/>
      <c r="CF79" s="69" t="n">
        <v>0</v>
      </c>
      <c r="CG79" s="21" t="n">
        <f aca="false">(CF79/$S79)*$U79</f>
        <v>0</v>
      </c>
      <c r="CH79" s="21"/>
      <c r="CI79" s="69" t="n">
        <v>0</v>
      </c>
      <c r="CJ79" s="21" t="n">
        <f aca="false">(CI79/$S79)*$U79</f>
        <v>0</v>
      </c>
      <c r="CK79" s="21"/>
      <c r="CN79" s="195" t="n">
        <f aca="false">$A79</f>
        <v>68</v>
      </c>
      <c r="CO79" s="69" t="n">
        <v>0</v>
      </c>
      <c r="CP79" s="21" t="n">
        <f aca="false">(CO79/$S79)*$U79</f>
        <v>0</v>
      </c>
      <c r="CQ79" s="21"/>
      <c r="CR79" s="69" t="n">
        <v>0</v>
      </c>
      <c r="CS79" s="21" t="n">
        <f aca="false">(CR79/$S79)*$U79</f>
        <v>0</v>
      </c>
      <c r="CT79" s="21"/>
      <c r="CU79" s="69" t="n">
        <v>0</v>
      </c>
      <c r="CV79" s="21" t="n">
        <f aca="false">(CU79/$S79)*$U79</f>
        <v>0</v>
      </c>
      <c r="CW79" s="21"/>
      <c r="CX79" s="69" t="n">
        <v>0</v>
      </c>
      <c r="CY79" s="21" t="n">
        <f aca="false">(CX79/$S79)*$U79</f>
        <v>0</v>
      </c>
      <c r="CZ79" s="21"/>
      <c r="DC79" s="195" t="n">
        <f aca="false">$A79</f>
        <v>68</v>
      </c>
      <c r="DD79" s="69" t="n">
        <v>0</v>
      </c>
      <c r="DE79" s="21" t="n">
        <f aca="false">(DD79/$S79)*$U79</f>
        <v>0</v>
      </c>
      <c r="DF79" s="21"/>
      <c r="DG79" s="69" t="n">
        <v>0</v>
      </c>
      <c r="DH79" s="21" t="n">
        <f aca="false">(DG79/$S79)*$U79</f>
        <v>0</v>
      </c>
      <c r="DI79" s="21"/>
      <c r="DJ79" s="69" t="n">
        <v>0</v>
      </c>
      <c r="DK79" s="21" t="n">
        <f aca="false">(DJ79/$S79)*$U79</f>
        <v>0</v>
      </c>
      <c r="DL79" s="21"/>
      <c r="DM79" s="69" t="n">
        <v>0</v>
      </c>
      <c r="DN79" s="21" t="n">
        <f aca="false">(DM79/$S79)*$U79</f>
        <v>0</v>
      </c>
      <c r="DO79" s="21"/>
      <c r="DR79" s="195" t="n">
        <f aca="false">$A79</f>
        <v>68</v>
      </c>
      <c r="DS79" s="69" t="n">
        <v>0</v>
      </c>
      <c r="DT79" s="21" t="n">
        <f aca="false">(DS79/$S79)*$U79</f>
        <v>0</v>
      </c>
      <c r="DU79" s="21"/>
      <c r="DV79" s="69" t="n">
        <v>0</v>
      </c>
      <c r="DW79" s="21" t="n">
        <f aca="false">(DV79/$S79)*$U79</f>
        <v>0</v>
      </c>
      <c r="DX79" s="21"/>
      <c r="DY79" s="69" t="n">
        <v>0</v>
      </c>
      <c r="DZ79" s="21" t="n">
        <f aca="false">(DY79/$S79)*$U79</f>
        <v>0</v>
      </c>
      <c r="EA79" s="21"/>
      <c r="EB79" s="69" t="n">
        <v>0</v>
      </c>
      <c r="EC79" s="21" t="n">
        <f aca="false">(EB79/$S79)*$U79</f>
        <v>0</v>
      </c>
      <c r="ED79" s="21"/>
      <c r="EG79" s="195" t="n">
        <f aca="false">$A79</f>
        <v>68</v>
      </c>
      <c r="EH79" s="69" t="n">
        <v>0</v>
      </c>
      <c r="EI79" s="21" t="n">
        <f aca="false">(EH79/$S79)*$U79</f>
        <v>0</v>
      </c>
      <c r="EJ79" s="21"/>
      <c r="EK79" s="195" t="n">
        <f aca="false">$A79</f>
        <v>68</v>
      </c>
      <c r="EL79" s="69" t="n">
        <v>0</v>
      </c>
      <c r="EM79" s="21" t="n">
        <f aca="false">(EL79/$S79)*$U79</f>
        <v>0</v>
      </c>
      <c r="EN79" s="21"/>
      <c r="EO79" s="199"/>
      <c r="EP79" s="199"/>
      <c r="EQ79" s="199"/>
    </row>
    <row r="80" customFormat="false" ht="33.75" hidden="false" customHeight="true" outlineLevel="0" collapsed="false">
      <c r="A80" s="195" t="n">
        <v>69</v>
      </c>
      <c r="B80" s="196" t="s">
        <v>342</v>
      </c>
      <c r="C80" s="196"/>
      <c r="D80" s="196"/>
      <c r="E80" s="196"/>
      <c r="F80" s="196"/>
      <c r="G80" s="196"/>
      <c r="H80" s="196"/>
      <c r="I80" s="196"/>
      <c r="J80" s="196"/>
      <c r="K80" s="196"/>
      <c r="L80" s="42" t="s">
        <v>291</v>
      </c>
      <c r="M80" s="42"/>
      <c r="N80" s="42"/>
      <c r="O80" s="197" t="s">
        <v>247</v>
      </c>
      <c r="P80" s="197"/>
      <c r="Q80" s="69" t="n">
        <f aca="false">AG80+AJ80+AM80+AP80+AV80+AY80+BB80+BE80+BK80+BN80+BQ80+BT80+BZ80+CC80+CF80+CI80+CO80+CR80+CU80+CX80+DD80+DG80+DJ80+DM80+DS80+DV80+DY80+EB80+EH80+EL80</f>
        <v>20</v>
      </c>
      <c r="R80" s="69"/>
      <c r="S80" s="201" t="n">
        <v>1</v>
      </c>
      <c r="T80" s="201"/>
      <c r="U80" s="198" t="n">
        <v>1.54</v>
      </c>
      <c r="V80" s="198"/>
      <c r="W80" s="198"/>
      <c r="X80" s="200"/>
      <c r="Y80" s="200"/>
      <c r="Z80" s="200"/>
      <c r="AA80" s="200"/>
      <c r="AB80" s="200"/>
      <c r="AC80" s="200"/>
      <c r="AD80" s="43"/>
      <c r="AE80" s="43"/>
      <c r="AF80" s="195" t="n">
        <f aca="false">$A80</f>
        <v>69</v>
      </c>
      <c r="AG80" s="69" t="n">
        <v>20</v>
      </c>
      <c r="AH80" s="21" t="n">
        <f aca="false">(AG80/$S80)*$U80</f>
        <v>30.8</v>
      </c>
      <c r="AI80" s="21"/>
      <c r="AJ80" s="69"/>
      <c r="AK80" s="21" t="n">
        <f aca="false">(AJ80/$S80)*$U80</f>
        <v>0</v>
      </c>
      <c r="AL80" s="21"/>
      <c r="AM80" s="69"/>
      <c r="AN80" s="21" t="n">
        <f aca="false">(AM80/$S80)*$U80</f>
        <v>0</v>
      </c>
      <c r="AO80" s="21"/>
      <c r="AP80" s="69"/>
      <c r="AQ80" s="21" t="n">
        <f aca="false">(AP80/$S80)*$U80</f>
        <v>0</v>
      </c>
      <c r="AR80" s="21"/>
      <c r="AU80" s="195" t="n">
        <f aca="false">$A80</f>
        <v>69</v>
      </c>
      <c r="AV80" s="69"/>
      <c r="AW80" s="21" t="n">
        <f aca="false">(AV80/$S80)*$U80</f>
        <v>0</v>
      </c>
      <c r="AX80" s="21"/>
      <c r="AY80" s="69"/>
      <c r="AZ80" s="21" t="n">
        <f aca="false">(AY80/$S80)*$U80</f>
        <v>0</v>
      </c>
      <c r="BA80" s="21"/>
      <c r="BB80" s="69"/>
      <c r="BC80" s="21" t="n">
        <f aca="false">(BB80/$S80)*$U80</f>
        <v>0</v>
      </c>
      <c r="BD80" s="21"/>
      <c r="BE80" s="69"/>
      <c r="BF80" s="21" t="n">
        <f aca="false">(BE80/$S80)*$U80</f>
        <v>0</v>
      </c>
      <c r="BG80" s="21"/>
      <c r="BJ80" s="195" t="n">
        <f aca="false">$A80</f>
        <v>69</v>
      </c>
      <c r="BK80" s="69" t="n">
        <v>0</v>
      </c>
      <c r="BL80" s="21" t="n">
        <f aca="false">(BK80/$S80)*$U80</f>
        <v>0</v>
      </c>
      <c r="BM80" s="21"/>
      <c r="BN80" s="69" t="n">
        <v>0</v>
      </c>
      <c r="BO80" s="21" t="n">
        <f aca="false">(BN80/$S80)*$U80</f>
        <v>0</v>
      </c>
      <c r="BP80" s="21"/>
      <c r="BQ80" s="69" t="n">
        <v>0</v>
      </c>
      <c r="BR80" s="21" t="n">
        <f aca="false">(BQ80/$S80)*$U80</f>
        <v>0</v>
      </c>
      <c r="BS80" s="21"/>
      <c r="BT80" s="69" t="n">
        <v>0</v>
      </c>
      <c r="BU80" s="21" t="n">
        <f aca="false">(BT80/$S80)*$U80</f>
        <v>0</v>
      </c>
      <c r="BV80" s="21"/>
      <c r="BY80" s="195" t="n">
        <f aca="false">$A80</f>
        <v>69</v>
      </c>
      <c r="BZ80" s="69" t="n">
        <v>0</v>
      </c>
      <c r="CA80" s="21" t="n">
        <f aca="false">(BZ80/$S80)*$U80</f>
        <v>0</v>
      </c>
      <c r="CB80" s="21"/>
      <c r="CC80" s="69" t="n">
        <v>0</v>
      </c>
      <c r="CD80" s="21" t="n">
        <f aca="false">(CC80/$S80)*$U80</f>
        <v>0</v>
      </c>
      <c r="CE80" s="21"/>
      <c r="CF80" s="69" t="n">
        <v>0</v>
      </c>
      <c r="CG80" s="21" t="n">
        <f aca="false">(CF80/$S80)*$U80</f>
        <v>0</v>
      </c>
      <c r="CH80" s="21"/>
      <c r="CI80" s="69" t="n">
        <v>0</v>
      </c>
      <c r="CJ80" s="21" t="n">
        <f aca="false">(CI80/$S80)*$U80</f>
        <v>0</v>
      </c>
      <c r="CK80" s="21"/>
      <c r="CN80" s="195" t="n">
        <f aca="false">$A80</f>
        <v>69</v>
      </c>
      <c r="CO80" s="69" t="n">
        <v>0</v>
      </c>
      <c r="CP80" s="21" t="n">
        <f aca="false">(CO80/$S80)*$U80</f>
        <v>0</v>
      </c>
      <c r="CQ80" s="21"/>
      <c r="CR80" s="69" t="n">
        <v>0</v>
      </c>
      <c r="CS80" s="21" t="n">
        <f aca="false">(CR80/$S80)*$U80</f>
        <v>0</v>
      </c>
      <c r="CT80" s="21"/>
      <c r="CU80" s="69" t="n">
        <v>0</v>
      </c>
      <c r="CV80" s="21" t="n">
        <f aca="false">(CU80/$S80)*$U80</f>
        <v>0</v>
      </c>
      <c r="CW80" s="21"/>
      <c r="CX80" s="69" t="n">
        <v>0</v>
      </c>
      <c r="CY80" s="21" t="n">
        <f aca="false">(CX80/$S80)*$U80</f>
        <v>0</v>
      </c>
      <c r="CZ80" s="21"/>
      <c r="DC80" s="195" t="n">
        <f aca="false">$A80</f>
        <v>69</v>
      </c>
      <c r="DD80" s="69" t="n">
        <v>0</v>
      </c>
      <c r="DE80" s="21" t="n">
        <f aca="false">(DD80/$S80)*$U80</f>
        <v>0</v>
      </c>
      <c r="DF80" s="21"/>
      <c r="DG80" s="69" t="n">
        <v>0</v>
      </c>
      <c r="DH80" s="21" t="n">
        <f aca="false">(DG80/$S80)*$U80</f>
        <v>0</v>
      </c>
      <c r="DI80" s="21"/>
      <c r="DJ80" s="69" t="n">
        <v>0</v>
      </c>
      <c r="DK80" s="21" t="n">
        <f aca="false">(DJ80/$S80)*$U80</f>
        <v>0</v>
      </c>
      <c r="DL80" s="21"/>
      <c r="DM80" s="69" t="n">
        <v>0</v>
      </c>
      <c r="DN80" s="21" t="n">
        <f aca="false">(DM80/$S80)*$U80</f>
        <v>0</v>
      </c>
      <c r="DO80" s="21"/>
      <c r="DR80" s="195" t="n">
        <f aca="false">$A80</f>
        <v>69</v>
      </c>
      <c r="DS80" s="69" t="n">
        <v>0</v>
      </c>
      <c r="DT80" s="21" t="n">
        <f aca="false">(DS80/$S80)*$U80</f>
        <v>0</v>
      </c>
      <c r="DU80" s="21"/>
      <c r="DV80" s="69" t="n">
        <v>0</v>
      </c>
      <c r="DW80" s="21" t="n">
        <f aca="false">(DV80/$S80)*$U80</f>
        <v>0</v>
      </c>
      <c r="DX80" s="21"/>
      <c r="DY80" s="69" t="n">
        <v>0</v>
      </c>
      <c r="DZ80" s="21" t="n">
        <f aca="false">(DY80/$S80)*$U80</f>
        <v>0</v>
      </c>
      <c r="EA80" s="21"/>
      <c r="EB80" s="69" t="n">
        <v>0</v>
      </c>
      <c r="EC80" s="21" t="n">
        <f aca="false">(EB80/$S80)*$U80</f>
        <v>0</v>
      </c>
      <c r="ED80" s="21"/>
      <c r="EG80" s="195" t="n">
        <f aca="false">$A80</f>
        <v>69</v>
      </c>
      <c r="EH80" s="69" t="n">
        <v>0</v>
      </c>
      <c r="EI80" s="21" t="n">
        <f aca="false">(EH80/$S80)*$U80</f>
        <v>0</v>
      </c>
      <c r="EJ80" s="21"/>
      <c r="EK80" s="195" t="n">
        <f aca="false">$A80</f>
        <v>69</v>
      </c>
      <c r="EL80" s="69" t="n">
        <v>0</v>
      </c>
      <c r="EM80" s="21" t="n">
        <f aca="false">(EL80/$S80)*$U80</f>
        <v>0</v>
      </c>
      <c r="EN80" s="21"/>
      <c r="EO80" s="199"/>
      <c r="EP80" s="199"/>
      <c r="EQ80" s="199"/>
    </row>
    <row r="81" customFormat="false" ht="33.75" hidden="false" customHeight="true" outlineLevel="0" collapsed="false">
      <c r="A81" s="195" t="n">
        <v>70</v>
      </c>
      <c r="B81" s="196" t="s">
        <v>343</v>
      </c>
      <c r="C81" s="196"/>
      <c r="D81" s="196"/>
      <c r="E81" s="196"/>
      <c r="F81" s="196"/>
      <c r="G81" s="196"/>
      <c r="H81" s="196"/>
      <c r="I81" s="196"/>
      <c r="J81" s="196"/>
      <c r="K81" s="196"/>
      <c r="L81" s="42" t="s">
        <v>344</v>
      </c>
      <c r="M81" s="42"/>
      <c r="N81" s="42"/>
      <c r="O81" s="197" t="s">
        <v>247</v>
      </c>
      <c r="P81" s="197"/>
      <c r="Q81" s="69" t="n">
        <f aca="false">AG81+AJ81+AM81+AP81+AV81+AY81+BB81+BE81+BK81+BN81+BQ81+BT81+BZ81+CC81+CF81+CI81+CO81+CR81+CU81+CX81+DD81+DG81+DJ81+DM81+DS81+DV81+DY81+EB81+EH81+EL81</f>
        <v>5</v>
      </c>
      <c r="R81" s="69"/>
      <c r="S81" s="201" t="n">
        <v>1</v>
      </c>
      <c r="T81" s="201"/>
      <c r="U81" s="198" t="n">
        <v>6.73</v>
      </c>
      <c r="V81" s="198"/>
      <c r="W81" s="198"/>
      <c r="X81" s="200"/>
      <c r="Y81" s="200"/>
      <c r="Z81" s="200"/>
      <c r="AA81" s="200"/>
      <c r="AB81" s="200"/>
      <c r="AC81" s="200"/>
      <c r="AD81" s="43"/>
      <c r="AE81" s="43"/>
      <c r="AF81" s="195" t="n">
        <f aca="false">$A81</f>
        <v>70</v>
      </c>
      <c r="AG81" s="69" t="n">
        <v>5</v>
      </c>
      <c r="AH81" s="21" t="n">
        <f aca="false">(AG81/$S81)*$U81</f>
        <v>33.65</v>
      </c>
      <c r="AI81" s="21"/>
      <c r="AJ81" s="69"/>
      <c r="AK81" s="21" t="n">
        <f aca="false">(AJ81/$S81)*$U81</f>
        <v>0</v>
      </c>
      <c r="AL81" s="21"/>
      <c r="AM81" s="69"/>
      <c r="AN81" s="21" t="n">
        <f aca="false">(AM81/$S81)*$U81</f>
        <v>0</v>
      </c>
      <c r="AO81" s="21"/>
      <c r="AP81" s="69"/>
      <c r="AQ81" s="21" t="n">
        <f aca="false">(AP81/$S81)*$U81</f>
        <v>0</v>
      </c>
      <c r="AR81" s="21"/>
      <c r="AU81" s="195" t="n">
        <f aca="false">$A81</f>
        <v>70</v>
      </c>
      <c r="AV81" s="69"/>
      <c r="AW81" s="21" t="n">
        <f aca="false">(AV81/$S81)*$U81</f>
        <v>0</v>
      </c>
      <c r="AX81" s="21"/>
      <c r="AY81" s="69"/>
      <c r="AZ81" s="21" t="n">
        <f aca="false">(AY81/$S81)*$U81</f>
        <v>0</v>
      </c>
      <c r="BA81" s="21"/>
      <c r="BB81" s="69"/>
      <c r="BC81" s="21" t="n">
        <f aca="false">(BB81/$S81)*$U81</f>
        <v>0</v>
      </c>
      <c r="BD81" s="21"/>
      <c r="BE81" s="69"/>
      <c r="BF81" s="21" t="n">
        <f aca="false">(BE81/$S81)*$U81</f>
        <v>0</v>
      </c>
      <c r="BG81" s="21"/>
      <c r="BJ81" s="195" t="n">
        <f aca="false">$A81</f>
        <v>70</v>
      </c>
      <c r="BK81" s="69" t="n">
        <v>0</v>
      </c>
      <c r="BL81" s="21" t="n">
        <f aca="false">(BK81/$S81)*$U81</f>
        <v>0</v>
      </c>
      <c r="BM81" s="21"/>
      <c r="BN81" s="69" t="n">
        <v>0</v>
      </c>
      <c r="BO81" s="21" t="n">
        <f aca="false">(BN81/$S81)*$U81</f>
        <v>0</v>
      </c>
      <c r="BP81" s="21"/>
      <c r="BQ81" s="69" t="n">
        <v>0</v>
      </c>
      <c r="BR81" s="21" t="n">
        <f aca="false">(BQ81/$S81)*$U81</f>
        <v>0</v>
      </c>
      <c r="BS81" s="21"/>
      <c r="BT81" s="69" t="n">
        <v>0</v>
      </c>
      <c r="BU81" s="21" t="n">
        <f aca="false">(BT81/$S81)*$U81</f>
        <v>0</v>
      </c>
      <c r="BV81" s="21"/>
      <c r="BY81" s="195" t="n">
        <f aca="false">$A81</f>
        <v>70</v>
      </c>
      <c r="BZ81" s="69" t="n">
        <v>0</v>
      </c>
      <c r="CA81" s="21" t="n">
        <f aca="false">(BZ81/$S81)*$U81</f>
        <v>0</v>
      </c>
      <c r="CB81" s="21"/>
      <c r="CC81" s="69" t="n">
        <v>0</v>
      </c>
      <c r="CD81" s="21" t="n">
        <f aca="false">(CC81/$S81)*$U81</f>
        <v>0</v>
      </c>
      <c r="CE81" s="21"/>
      <c r="CF81" s="69" t="n">
        <v>0</v>
      </c>
      <c r="CG81" s="21" t="n">
        <f aca="false">(CF81/$S81)*$U81</f>
        <v>0</v>
      </c>
      <c r="CH81" s="21"/>
      <c r="CI81" s="69" t="n">
        <v>0</v>
      </c>
      <c r="CJ81" s="21" t="n">
        <f aca="false">(CI81/$S81)*$U81</f>
        <v>0</v>
      </c>
      <c r="CK81" s="21"/>
      <c r="CN81" s="195" t="n">
        <f aca="false">$A81</f>
        <v>70</v>
      </c>
      <c r="CO81" s="69" t="n">
        <v>0</v>
      </c>
      <c r="CP81" s="21" t="n">
        <f aca="false">(CO81/$S81)*$U81</f>
        <v>0</v>
      </c>
      <c r="CQ81" s="21"/>
      <c r="CR81" s="69" t="n">
        <v>0</v>
      </c>
      <c r="CS81" s="21" t="n">
        <f aca="false">(CR81/$S81)*$U81</f>
        <v>0</v>
      </c>
      <c r="CT81" s="21"/>
      <c r="CU81" s="69" t="n">
        <v>0</v>
      </c>
      <c r="CV81" s="21" t="n">
        <f aca="false">(CU81/$S81)*$U81</f>
        <v>0</v>
      </c>
      <c r="CW81" s="21"/>
      <c r="CX81" s="69" t="n">
        <v>0</v>
      </c>
      <c r="CY81" s="21" t="n">
        <f aca="false">(CX81/$S81)*$U81</f>
        <v>0</v>
      </c>
      <c r="CZ81" s="21"/>
      <c r="DC81" s="195" t="n">
        <f aca="false">$A81</f>
        <v>70</v>
      </c>
      <c r="DD81" s="69" t="n">
        <v>0</v>
      </c>
      <c r="DE81" s="21" t="n">
        <f aca="false">(DD81/$S81)*$U81</f>
        <v>0</v>
      </c>
      <c r="DF81" s="21"/>
      <c r="DG81" s="69" t="n">
        <v>0</v>
      </c>
      <c r="DH81" s="21" t="n">
        <f aca="false">(DG81/$S81)*$U81</f>
        <v>0</v>
      </c>
      <c r="DI81" s="21"/>
      <c r="DJ81" s="69" t="n">
        <v>0</v>
      </c>
      <c r="DK81" s="21" t="n">
        <f aca="false">(DJ81/$S81)*$U81</f>
        <v>0</v>
      </c>
      <c r="DL81" s="21"/>
      <c r="DM81" s="69" t="n">
        <v>0</v>
      </c>
      <c r="DN81" s="21" t="n">
        <f aca="false">(DM81/$S81)*$U81</f>
        <v>0</v>
      </c>
      <c r="DO81" s="21"/>
      <c r="DR81" s="195" t="n">
        <f aca="false">$A81</f>
        <v>70</v>
      </c>
      <c r="DS81" s="69" t="n">
        <v>0</v>
      </c>
      <c r="DT81" s="21" t="n">
        <f aca="false">(DS81/$S81)*$U81</f>
        <v>0</v>
      </c>
      <c r="DU81" s="21"/>
      <c r="DV81" s="69" t="n">
        <v>0</v>
      </c>
      <c r="DW81" s="21" t="n">
        <f aca="false">(DV81/$S81)*$U81</f>
        <v>0</v>
      </c>
      <c r="DX81" s="21"/>
      <c r="DY81" s="69" t="n">
        <v>0</v>
      </c>
      <c r="DZ81" s="21" t="n">
        <f aca="false">(DY81/$S81)*$U81</f>
        <v>0</v>
      </c>
      <c r="EA81" s="21"/>
      <c r="EB81" s="69" t="n">
        <v>0</v>
      </c>
      <c r="EC81" s="21" t="n">
        <f aca="false">(EB81/$S81)*$U81</f>
        <v>0</v>
      </c>
      <c r="ED81" s="21"/>
      <c r="EG81" s="195" t="n">
        <f aca="false">$A81</f>
        <v>70</v>
      </c>
      <c r="EH81" s="69" t="n">
        <v>0</v>
      </c>
      <c r="EI81" s="21" t="n">
        <f aca="false">(EH81/$S81)*$U81</f>
        <v>0</v>
      </c>
      <c r="EJ81" s="21"/>
      <c r="EK81" s="195" t="n">
        <f aca="false">$A81</f>
        <v>70</v>
      </c>
      <c r="EL81" s="69" t="n">
        <v>0</v>
      </c>
      <c r="EM81" s="21" t="n">
        <f aca="false">(EL81/$S81)*$U81</f>
        <v>0</v>
      </c>
      <c r="EN81" s="21"/>
      <c r="EO81" s="199"/>
      <c r="EP81" s="199"/>
      <c r="EQ81" s="199"/>
    </row>
    <row r="82" customFormat="false" ht="30" hidden="false" customHeight="true" outlineLevel="0" collapsed="false">
      <c r="A82" s="203" t="s">
        <v>345</v>
      </c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13"/>
      <c r="Y82" s="13"/>
      <c r="Z82" s="13"/>
      <c r="AA82" s="13"/>
      <c r="AB82" s="13"/>
      <c r="AC82" s="13"/>
      <c r="AD82" s="204" t="s">
        <v>346</v>
      </c>
      <c r="AE82" s="204"/>
      <c r="AF82" s="205"/>
      <c r="AG82" s="206"/>
      <c r="AH82" s="207" t="n">
        <f aca="false">SUM(AH12:AI81)</f>
        <v>28486.8033333333</v>
      </c>
      <c r="AI82" s="207"/>
      <c r="AK82" s="208" t="n">
        <f aca="false">SUM(AK12:AL81)</f>
        <v>4527.08833333333</v>
      </c>
      <c r="AL82" s="208"/>
      <c r="AN82" s="208" t="n">
        <f aca="false">SUM(AN12:AO81)</f>
        <v>10272.6883333333</v>
      </c>
      <c r="AO82" s="208"/>
      <c r="AQ82" s="208" t="n">
        <f aca="false">SUM(AQ12:AR81)</f>
        <v>4801.89</v>
      </c>
      <c r="AR82" s="208"/>
      <c r="AS82" s="209" t="s">
        <v>346</v>
      </c>
      <c r="AT82" s="209"/>
      <c r="AU82" s="205"/>
      <c r="AW82" s="208" t="n">
        <f aca="false">SUM(AW12:AX81)</f>
        <v>8904.30833333333</v>
      </c>
      <c r="AX82" s="208"/>
      <c r="AZ82" s="208" t="n">
        <f aca="false">SUM(AZ12:BA81)</f>
        <v>3935.2575</v>
      </c>
      <c r="BA82" s="208"/>
      <c r="BB82" s="206"/>
      <c r="BC82" s="208" t="n">
        <f aca="false">SUM(BC12:BD81)</f>
        <v>2847.51083333333</v>
      </c>
      <c r="BD82" s="208"/>
      <c r="BE82" s="206"/>
      <c r="BF82" s="208" t="n">
        <f aca="false">SUM(BF12:BG81)</f>
        <v>1349.49916666667</v>
      </c>
      <c r="BG82" s="208"/>
      <c r="BH82" s="209" t="s">
        <v>346</v>
      </c>
      <c r="BI82" s="209"/>
      <c r="BJ82" s="205"/>
      <c r="BK82" s="206"/>
      <c r="BL82" s="208" t="n">
        <f aca="false">SUM(BL12:BM81)</f>
        <v>2202.36083333333</v>
      </c>
      <c r="BM82" s="208"/>
      <c r="BN82" s="206"/>
      <c r="BO82" s="208" t="n">
        <f aca="false">SUM(BO12:BP81)</f>
        <v>1349.49916666667</v>
      </c>
      <c r="BP82" s="208"/>
      <c r="BQ82" s="206"/>
      <c r="BR82" s="208" t="n">
        <f aca="false">SUM(BR12:BS81)</f>
        <v>1349.49916666667</v>
      </c>
      <c r="BS82" s="208"/>
      <c r="BT82" s="206"/>
      <c r="BU82" s="208" t="n">
        <f aca="false">SUM(BU12:BV81)</f>
        <v>1349.49916666667</v>
      </c>
      <c r="BV82" s="208"/>
      <c r="BW82" s="209" t="s">
        <v>346</v>
      </c>
      <c r="BX82" s="209"/>
      <c r="BY82" s="205"/>
      <c r="BZ82" s="206"/>
      <c r="CA82" s="208" t="n">
        <f aca="false">SUM(CA12:CB81)</f>
        <v>1349.49916666667</v>
      </c>
      <c r="CB82" s="208"/>
      <c r="CC82" s="206"/>
      <c r="CD82" s="208" t="n">
        <f aca="false">SUM(CD12:CE81)</f>
        <v>1349.49916666667</v>
      </c>
      <c r="CE82" s="208"/>
      <c r="CF82" s="206"/>
      <c r="CG82" s="208" t="n">
        <f aca="false">SUM(CG12:CH81)</f>
        <v>1349.49916666667</v>
      </c>
      <c r="CH82" s="208"/>
      <c r="CI82" s="206"/>
      <c r="CJ82" s="208" t="n">
        <f aca="false">SUM(CJ12:CK81)</f>
        <v>1349.49916666667</v>
      </c>
      <c r="CK82" s="208"/>
      <c r="CL82" s="209" t="s">
        <v>346</v>
      </c>
      <c r="CM82" s="209"/>
      <c r="CN82" s="205"/>
      <c r="CP82" s="208" t="n">
        <f aca="false">SUM(CP12:CQ81)</f>
        <v>3935.2575</v>
      </c>
      <c r="CQ82" s="208"/>
      <c r="CR82" s="206"/>
      <c r="CS82" s="208" t="n">
        <f aca="false">SUM(CS12:CT81)</f>
        <v>1349.49916666667</v>
      </c>
      <c r="CT82" s="208"/>
      <c r="CU82" s="206"/>
      <c r="CV82" s="208" t="n">
        <f aca="false">SUM(CV12:CW81)</f>
        <v>1349.49916666667</v>
      </c>
      <c r="CW82" s="208"/>
      <c r="CX82" s="206"/>
      <c r="CY82" s="208" t="n">
        <f aca="false">SUM(CY12:CZ81)</f>
        <v>1349.49916666667</v>
      </c>
      <c r="CZ82" s="208"/>
      <c r="DA82" s="209" t="s">
        <v>346</v>
      </c>
      <c r="DB82" s="209"/>
      <c r="DC82" s="205"/>
      <c r="DE82" s="208" t="n">
        <f aca="false">SUM(DE12:DF81)</f>
        <v>1349.49916666667</v>
      </c>
      <c r="DF82" s="208"/>
      <c r="DG82" s="206"/>
      <c r="DH82" s="208" t="n">
        <f aca="false">SUM(DH12:DI81)</f>
        <v>1349.49916666667</v>
      </c>
      <c r="DI82" s="208"/>
      <c r="DJ82" s="206"/>
      <c r="DK82" s="208" t="n">
        <f aca="false">SUM(DK12:DL81)</f>
        <v>1349.49916666667</v>
      </c>
      <c r="DL82" s="208"/>
      <c r="DM82" s="206"/>
      <c r="DN82" s="208" t="n">
        <f aca="false">SUM(DN12:DO81)</f>
        <v>1349.49916666667</v>
      </c>
      <c r="DO82" s="208"/>
      <c r="DP82" s="209" t="s">
        <v>346</v>
      </c>
      <c r="DQ82" s="209"/>
      <c r="DR82" s="205"/>
      <c r="DT82" s="208" t="n">
        <f aca="false">SUM(DT12:DU81)</f>
        <v>1349.49916666667</v>
      </c>
      <c r="DU82" s="208"/>
      <c r="DV82" s="206"/>
      <c r="DW82" s="208" t="n">
        <f aca="false">SUM(DW12:DX81)</f>
        <v>2847.51083333333</v>
      </c>
      <c r="DX82" s="208"/>
      <c r="DY82" s="206"/>
      <c r="DZ82" s="208" t="n">
        <f aca="false">SUM(DZ12:EA81)</f>
        <v>1349.49916666667</v>
      </c>
      <c r="EA82" s="208"/>
      <c r="EB82" s="206"/>
      <c r="EC82" s="208" t="n">
        <f aca="false">SUM(EC12:ED81)</f>
        <v>1349.49916666667</v>
      </c>
      <c r="ED82" s="208"/>
      <c r="EE82" s="209" t="s">
        <v>346</v>
      </c>
      <c r="EF82" s="209"/>
      <c r="EG82" s="205"/>
      <c r="EI82" s="208" t="n">
        <f aca="false">SUM(EI12:EJ81)</f>
        <v>1349.49916666667</v>
      </c>
      <c r="EJ82" s="208"/>
      <c r="EK82" s="205"/>
      <c r="EM82" s="208" t="n">
        <f aca="false">SUM(EM12:EN81)</f>
        <v>1116.42083333333</v>
      </c>
      <c r="EN82" s="208"/>
      <c r="EO82" s="209" t="s">
        <v>346</v>
      </c>
      <c r="EP82" s="209"/>
      <c r="EQ82" s="210"/>
    </row>
    <row r="83" customFormat="false" ht="15" hidden="false" customHeight="true" outlineLevel="0" collapsed="false">
      <c r="AD83" s="3" t="s">
        <v>347</v>
      </c>
      <c r="AE83" s="3"/>
      <c r="AF83" s="211"/>
      <c r="AG83" s="212" t="n">
        <v>0.07</v>
      </c>
      <c r="AH83" s="198" t="n">
        <f aca="false">AH82*AG83</f>
        <v>1994.07623333333</v>
      </c>
      <c r="AI83" s="198"/>
      <c r="AJ83" s="212" t="n">
        <f aca="false">$AG$83</f>
        <v>0.07</v>
      </c>
      <c r="AK83" s="198" t="n">
        <f aca="false">AK82*AJ83</f>
        <v>316.896183333333</v>
      </c>
      <c r="AL83" s="198"/>
      <c r="AM83" s="212" t="n">
        <f aca="false">$AG$83</f>
        <v>0.07</v>
      </c>
      <c r="AN83" s="198" t="n">
        <f aca="false">AN82*AM83</f>
        <v>719.088183333334</v>
      </c>
      <c r="AO83" s="198"/>
      <c r="AP83" s="212" t="n">
        <f aca="false">$AG$83</f>
        <v>0.07</v>
      </c>
      <c r="AQ83" s="198" t="n">
        <f aca="false">AQ82*AP83</f>
        <v>336.1323</v>
      </c>
      <c r="AR83" s="198"/>
      <c r="AS83" s="3" t="s">
        <v>347</v>
      </c>
      <c r="AT83" s="3"/>
      <c r="AU83" s="211"/>
      <c r="AV83" s="212" t="n">
        <f aca="false">$AG$83</f>
        <v>0.07</v>
      </c>
      <c r="AW83" s="198" t="n">
        <f aca="false">AW82*AV83</f>
        <v>623.301583333333</v>
      </c>
      <c r="AX83" s="198"/>
      <c r="AY83" s="212" t="n">
        <f aca="false">$AG$83</f>
        <v>0.07</v>
      </c>
      <c r="AZ83" s="198" t="n">
        <f aca="false">AZ82*AY83</f>
        <v>275.468025</v>
      </c>
      <c r="BA83" s="198"/>
      <c r="BB83" s="212" t="n">
        <f aca="false">$AG$83</f>
        <v>0.07</v>
      </c>
      <c r="BC83" s="198" t="n">
        <f aca="false">BC82*BB83</f>
        <v>199.325758333333</v>
      </c>
      <c r="BD83" s="198"/>
      <c r="BE83" s="212" t="n">
        <f aca="false">$AG$83</f>
        <v>0.07</v>
      </c>
      <c r="BF83" s="198" t="n">
        <f aca="false">BF82*BE83</f>
        <v>94.4649416666666</v>
      </c>
      <c r="BG83" s="198"/>
      <c r="BH83" s="3" t="s">
        <v>347</v>
      </c>
      <c r="BI83" s="3"/>
      <c r="BJ83" s="211"/>
      <c r="BK83" s="212" t="n">
        <f aca="false">$AG$83</f>
        <v>0.07</v>
      </c>
      <c r="BL83" s="198" t="n">
        <f aca="false">BL82*BK83</f>
        <v>154.165258333333</v>
      </c>
      <c r="BM83" s="198"/>
      <c r="BN83" s="212" t="n">
        <f aca="false">$AG$83</f>
        <v>0.07</v>
      </c>
      <c r="BO83" s="198" t="n">
        <f aca="false">BO82*BN83</f>
        <v>94.4649416666666</v>
      </c>
      <c r="BP83" s="198"/>
      <c r="BQ83" s="212" t="n">
        <f aca="false">$AG$83</f>
        <v>0.07</v>
      </c>
      <c r="BR83" s="198" t="n">
        <f aca="false">BR82*BQ83</f>
        <v>94.4649416666666</v>
      </c>
      <c r="BS83" s="198"/>
      <c r="BT83" s="212" t="n">
        <f aca="false">$AG$83</f>
        <v>0.07</v>
      </c>
      <c r="BU83" s="198" t="n">
        <f aca="false">BU82*BT83</f>
        <v>94.4649416666666</v>
      </c>
      <c r="BV83" s="198"/>
      <c r="BW83" s="3" t="s">
        <v>347</v>
      </c>
      <c r="BX83" s="3"/>
      <c r="BY83" s="211"/>
      <c r="BZ83" s="212" t="n">
        <f aca="false">$AG$83</f>
        <v>0.07</v>
      </c>
      <c r="CA83" s="198" t="n">
        <f aca="false">CA82*BZ83</f>
        <v>94.4649416666666</v>
      </c>
      <c r="CB83" s="198"/>
      <c r="CC83" s="212" t="n">
        <f aca="false">$AG$83</f>
        <v>0.07</v>
      </c>
      <c r="CD83" s="198" t="n">
        <f aca="false">CD82*CC83</f>
        <v>94.4649416666666</v>
      </c>
      <c r="CE83" s="198"/>
      <c r="CF83" s="212" t="n">
        <f aca="false">$AG$83</f>
        <v>0.07</v>
      </c>
      <c r="CG83" s="198" t="n">
        <f aca="false">CG82*CF83</f>
        <v>94.4649416666666</v>
      </c>
      <c r="CH83" s="198"/>
      <c r="CI83" s="212" t="n">
        <f aca="false">$AG$83</f>
        <v>0.07</v>
      </c>
      <c r="CJ83" s="198" t="n">
        <f aca="false">CJ82*CI83</f>
        <v>94.4649416666666</v>
      </c>
      <c r="CK83" s="198"/>
      <c r="CL83" s="3" t="s">
        <v>347</v>
      </c>
      <c r="CM83" s="3"/>
      <c r="CN83" s="211"/>
      <c r="CO83" s="212" t="n">
        <f aca="false">$AG$83</f>
        <v>0.07</v>
      </c>
      <c r="CP83" s="198" t="n">
        <f aca="false">CP82*CO83</f>
        <v>275.468025</v>
      </c>
      <c r="CQ83" s="198"/>
      <c r="CR83" s="212" t="n">
        <f aca="false">$AG$83</f>
        <v>0.07</v>
      </c>
      <c r="CS83" s="198" t="n">
        <f aca="false">CS82*CR83</f>
        <v>94.4649416666666</v>
      </c>
      <c r="CT83" s="198"/>
      <c r="CU83" s="212" t="n">
        <f aca="false">$AG$83</f>
        <v>0.07</v>
      </c>
      <c r="CV83" s="198" t="n">
        <f aca="false">CV82*CU83</f>
        <v>94.4649416666666</v>
      </c>
      <c r="CW83" s="198"/>
      <c r="CX83" s="212" t="n">
        <f aca="false">$AG$83</f>
        <v>0.07</v>
      </c>
      <c r="CY83" s="198" t="n">
        <f aca="false">CY82*CX83</f>
        <v>94.4649416666666</v>
      </c>
      <c r="CZ83" s="198"/>
      <c r="DA83" s="3" t="s">
        <v>347</v>
      </c>
      <c r="DB83" s="3"/>
      <c r="DC83" s="211"/>
      <c r="DD83" s="212" t="n">
        <f aca="false">$AG$83</f>
        <v>0.07</v>
      </c>
      <c r="DE83" s="198" t="n">
        <f aca="false">DE82*DD83</f>
        <v>94.4649416666666</v>
      </c>
      <c r="DF83" s="198"/>
      <c r="DG83" s="212" t="n">
        <f aca="false">$AG$83</f>
        <v>0.07</v>
      </c>
      <c r="DH83" s="198" t="n">
        <f aca="false">DH82*DG83</f>
        <v>94.4649416666666</v>
      </c>
      <c r="DI83" s="198"/>
      <c r="DJ83" s="212" t="n">
        <f aca="false">$AG$83</f>
        <v>0.07</v>
      </c>
      <c r="DK83" s="198" t="n">
        <f aca="false">DK82*DJ83</f>
        <v>94.4649416666666</v>
      </c>
      <c r="DL83" s="198"/>
      <c r="DM83" s="212" t="n">
        <f aca="false">$AG$83</f>
        <v>0.07</v>
      </c>
      <c r="DN83" s="198" t="n">
        <f aca="false">DN82*DM83</f>
        <v>94.4649416666666</v>
      </c>
      <c r="DO83" s="198"/>
      <c r="DP83" s="3" t="s">
        <v>347</v>
      </c>
      <c r="DQ83" s="3"/>
      <c r="DR83" s="211"/>
      <c r="DS83" s="212" t="n">
        <f aca="false">$AG$83</f>
        <v>0.07</v>
      </c>
      <c r="DT83" s="198" t="n">
        <f aca="false">DT82*DS83</f>
        <v>94.4649416666666</v>
      </c>
      <c r="DU83" s="198"/>
      <c r="DV83" s="212" t="n">
        <f aca="false">$AG$83</f>
        <v>0.07</v>
      </c>
      <c r="DW83" s="198" t="n">
        <f aca="false">DW82*DV83</f>
        <v>199.325758333333</v>
      </c>
      <c r="DX83" s="198"/>
      <c r="DY83" s="212" t="n">
        <f aca="false">$AG$83</f>
        <v>0.07</v>
      </c>
      <c r="DZ83" s="198" t="n">
        <f aca="false">DZ82*DY83</f>
        <v>94.4649416666666</v>
      </c>
      <c r="EA83" s="198"/>
      <c r="EB83" s="212" t="n">
        <f aca="false">$AG$83</f>
        <v>0.07</v>
      </c>
      <c r="EC83" s="198" t="n">
        <f aca="false">EC82*EB83</f>
        <v>94.4649416666666</v>
      </c>
      <c r="ED83" s="198"/>
      <c r="EE83" s="3" t="s">
        <v>347</v>
      </c>
      <c r="EF83" s="3"/>
      <c r="EG83" s="211"/>
      <c r="EH83" s="212" t="n">
        <f aca="false">$AG$83</f>
        <v>0.07</v>
      </c>
      <c r="EI83" s="198" t="n">
        <f aca="false">EI82*EH83</f>
        <v>94.4649416666666</v>
      </c>
      <c r="EJ83" s="198"/>
      <c r="EK83" s="211"/>
      <c r="EL83" s="212" t="n">
        <f aca="false">$AG$83</f>
        <v>0.07</v>
      </c>
      <c r="EM83" s="198" t="n">
        <f aca="false">EM82*EL83</f>
        <v>78.1494583333333</v>
      </c>
      <c r="EN83" s="198"/>
      <c r="EO83" s="3" t="s">
        <v>347</v>
      </c>
      <c r="EP83" s="3"/>
      <c r="EQ83" s="213"/>
    </row>
    <row r="84" customFormat="false" ht="15.75" hidden="false" customHeight="true" outlineLevel="0" collapsed="false">
      <c r="A84" s="2" t="s">
        <v>348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3"/>
      <c r="AE84" s="3"/>
      <c r="AF84" s="211"/>
      <c r="AG84" s="212"/>
      <c r="AH84" s="198"/>
      <c r="AI84" s="198"/>
      <c r="AJ84" s="212"/>
      <c r="AK84" s="198"/>
      <c r="AL84" s="198"/>
      <c r="AM84" s="212"/>
      <c r="AN84" s="198"/>
      <c r="AO84" s="198"/>
      <c r="AP84" s="212"/>
      <c r="AQ84" s="198"/>
      <c r="AR84" s="198"/>
      <c r="AS84" s="3"/>
      <c r="AT84" s="3"/>
      <c r="AU84" s="211"/>
      <c r="AV84" s="212"/>
      <c r="AW84" s="198"/>
      <c r="AX84" s="198"/>
      <c r="AY84" s="212"/>
      <c r="AZ84" s="198"/>
      <c r="BA84" s="198"/>
      <c r="BB84" s="212"/>
      <c r="BC84" s="198"/>
      <c r="BD84" s="198"/>
      <c r="BE84" s="212"/>
      <c r="BF84" s="198"/>
      <c r="BG84" s="198"/>
      <c r="BH84" s="3"/>
      <c r="BI84" s="3"/>
      <c r="BJ84" s="211"/>
      <c r="BK84" s="212"/>
      <c r="BL84" s="198"/>
      <c r="BM84" s="198"/>
      <c r="BN84" s="212"/>
      <c r="BO84" s="198"/>
      <c r="BP84" s="198"/>
      <c r="BQ84" s="212"/>
      <c r="BR84" s="198"/>
      <c r="BS84" s="198"/>
      <c r="BT84" s="212"/>
      <c r="BU84" s="198"/>
      <c r="BV84" s="198"/>
      <c r="BW84" s="3"/>
      <c r="BX84" s="3"/>
      <c r="BY84" s="211"/>
      <c r="BZ84" s="212"/>
      <c r="CA84" s="198"/>
      <c r="CB84" s="198"/>
      <c r="CC84" s="212"/>
      <c r="CD84" s="198"/>
      <c r="CE84" s="198"/>
      <c r="CF84" s="212"/>
      <c r="CG84" s="198"/>
      <c r="CH84" s="198"/>
      <c r="CI84" s="212"/>
      <c r="CJ84" s="198"/>
      <c r="CK84" s="198"/>
      <c r="CL84" s="3"/>
      <c r="CM84" s="3"/>
      <c r="CN84" s="211"/>
      <c r="CO84" s="212"/>
      <c r="CP84" s="198"/>
      <c r="CQ84" s="198"/>
      <c r="CR84" s="212"/>
      <c r="CS84" s="198"/>
      <c r="CT84" s="198"/>
      <c r="CU84" s="212"/>
      <c r="CV84" s="198"/>
      <c r="CW84" s="198"/>
      <c r="CX84" s="212"/>
      <c r="CY84" s="198"/>
      <c r="CZ84" s="198"/>
      <c r="DA84" s="3"/>
      <c r="DB84" s="3"/>
      <c r="DC84" s="211"/>
      <c r="DD84" s="212"/>
      <c r="DE84" s="198"/>
      <c r="DF84" s="198"/>
      <c r="DG84" s="212"/>
      <c r="DH84" s="198"/>
      <c r="DI84" s="198"/>
      <c r="DJ84" s="212"/>
      <c r="DK84" s="198"/>
      <c r="DL84" s="198"/>
      <c r="DM84" s="212"/>
      <c r="DN84" s="198"/>
      <c r="DO84" s="198"/>
      <c r="DP84" s="3"/>
      <c r="DQ84" s="3"/>
      <c r="DR84" s="211"/>
      <c r="DS84" s="212"/>
      <c r="DT84" s="198"/>
      <c r="DU84" s="198"/>
      <c r="DV84" s="212"/>
      <c r="DW84" s="198"/>
      <c r="DX84" s="198"/>
      <c r="DY84" s="212"/>
      <c r="DZ84" s="198"/>
      <c r="EA84" s="198"/>
      <c r="EB84" s="212"/>
      <c r="EC84" s="198"/>
      <c r="ED84" s="198"/>
      <c r="EE84" s="3"/>
      <c r="EF84" s="3"/>
      <c r="EG84" s="211"/>
      <c r="EH84" s="212"/>
      <c r="EI84" s="198"/>
      <c r="EJ84" s="198"/>
      <c r="EK84" s="211"/>
      <c r="EL84" s="212"/>
      <c r="EM84" s="198"/>
      <c r="EN84" s="198"/>
      <c r="EO84" s="3"/>
      <c r="EP84" s="3"/>
      <c r="EQ84" s="213"/>
    </row>
    <row r="85" customFormat="false" ht="14.25" hidden="false" customHeight="tru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3" t="s">
        <v>349</v>
      </c>
      <c r="AE85" s="3"/>
      <c r="AF85" s="211"/>
      <c r="AG85" s="212" t="n">
        <v>0.07</v>
      </c>
      <c r="AH85" s="198" t="n">
        <f aca="false">(AH83+AH82)*AG85</f>
        <v>2133.66156966667</v>
      </c>
      <c r="AI85" s="198"/>
      <c r="AJ85" s="212" t="n">
        <f aca="false">$AG$85</f>
        <v>0.07</v>
      </c>
      <c r="AK85" s="198" t="n">
        <f aca="false">(AK83+AK82)*AJ85</f>
        <v>339.078916166667</v>
      </c>
      <c r="AL85" s="198"/>
      <c r="AM85" s="212" t="n">
        <f aca="false">$AG$85</f>
        <v>0.07</v>
      </c>
      <c r="AN85" s="198" t="n">
        <f aca="false">(AN83+AN82)*AM85</f>
        <v>769.424356166667</v>
      </c>
      <c r="AO85" s="198"/>
      <c r="AP85" s="212" t="n">
        <f aca="false">$AG$85</f>
        <v>0.07</v>
      </c>
      <c r="AQ85" s="198" t="n">
        <f aca="false">(AQ83+AQ82)*AP85</f>
        <v>359.661561</v>
      </c>
      <c r="AR85" s="198"/>
      <c r="AS85" s="3" t="s">
        <v>349</v>
      </c>
      <c r="AT85" s="3"/>
      <c r="AU85" s="211"/>
      <c r="AV85" s="212" t="n">
        <f aca="false">$AG$85</f>
        <v>0.07</v>
      </c>
      <c r="AW85" s="198" t="n">
        <f aca="false">(AW83+AW82)*AV85</f>
        <v>666.932694166666</v>
      </c>
      <c r="AX85" s="198"/>
      <c r="AY85" s="212" t="n">
        <f aca="false">$AG$85</f>
        <v>0.07</v>
      </c>
      <c r="AZ85" s="198" t="n">
        <f aca="false">(AZ83+AZ82)*AY85</f>
        <v>294.75078675</v>
      </c>
      <c r="BA85" s="198"/>
      <c r="BB85" s="212" t="n">
        <f aca="false">$AG$85</f>
        <v>0.07</v>
      </c>
      <c r="BC85" s="198" t="n">
        <f aca="false">(BC83+BC82)*BB85</f>
        <v>213.278561416667</v>
      </c>
      <c r="BD85" s="198"/>
      <c r="BE85" s="212" t="n">
        <f aca="false">$AG$85</f>
        <v>0.07</v>
      </c>
      <c r="BF85" s="198" t="n">
        <f aca="false">(BF83+BF82)*BE85</f>
        <v>101.077487583333</v>
      </c>
      <c r="BG85" s="198"/>
      <c r="BH85" s="3" t="s">
        <v>349</v>
      </c>
      <c r="BI85" s="3"/>
      <c r="BJ85" s="211"/>
      <c r="BK85" s="212" t="n">
        <f aca="false">$AG$85</f>
        <v>0.07</v>
      </c>
      <c r="BL85" s="198" t="n">
        <f aca="false">(BL83+BL82)*BK85</f>
        <v>164.956826416667</v>
      </c>
      <c r="BM85" s="198"/>
      <c r="BN85" s="212" t="n">
        <f aca="false">$AG$85</f>
        <v>0.07</v>
      </c>
      <c r="BO85" s="198" t="n">
        <f aca="false">(BO83+BO82)*BN85</f>
        <v>101.077487583333</v>
      </c>
      <c r="BP85" s="198"/>
      <c r="BQ85" s="212" t="n">
        <f aca="false">$AG$85</f>
        <v>0.07</v>
      </c>
      <c r="BR85" s="198" t="n">
        <f aca="false">(BR83+BR82)*BQ85</f>
        <v>101.077487583333</v>
      </c>
      <c r="BS85" s="198"/>
      <c r="BT85" s="212" t="n">
        <f aca="false">$AG$85</f>
        <v>0.07</v>
      </c>
      <c r="BU85" s="198" t="n">
        <f aca="false">(BU83+BU82)*BT85</f>
        <v>101.077487583333</v>
      </c>
      <c r="BV85" s="198"/>
      <c r="BW85" s="3" t="s">
        <v>349</v>
      </c>
      <c r="BX85" s="3"/>
      <c r="BY85" s="211"/>
      <c r="BZ85" s="212" t="n">
        <f aca="false">$AG$85</f>
        <v>0.07</v>
      </c>
      <c r="CA85" s="198" t="n">
        <f aca="false">(CA83+CA82)*BZ85</f>
        <v>101.077487583333</v>
      </c>
      <c r="CB85" s="198"/>
      <c r="CC85" s="212" t="n">
        <f aca="false">$AG$85</f>
        <v>0.07</v>
      </c>
      <c r="CD85" s="198" t="n">
        <f aca="false">(CD83+CD82)*CC85</f>
        <v>101.077487583333</v>
      </c>
      <c r="CE85" s="198"/>
      <c r="CF85" s="212" t="n">
        <f aca="false">$AG$85</f>
        <v>0.07</v>
      </c>
      <c r="CG85" s="198" t="n">
        <f aca="false">(CG83+CG82)*CF85</f>
        <v>101.077487583333</v>
      </c>
      <c r="CH85" s="198"/>
      <c r="CI85" s="212" t="n">
        <f aca="false">$AG$85</f>
        <v>0.07</v>
      </c>
      <c r="CJ85" s="198" t="n">
        <f aca="false">(CJ83+CJ82)*CI85</f>
        <v>101.077487583333</v>
      </c>
      <c r="CK85" s="198"/>
      <c r="CL85" s="3" t="s">
        <v>349</v>
      </c>
      <c r="CM85" s="3"/>
      <c r="CN85" s="211"/>
      <c r="CO85" s="212" t="n">
        <f aca="false">$AG$85</f>
        <v>0.07</v>
      </c>
      <c r="CP85" s="198" t="n">
        <f aca="false">(CP83+CP82)*CO85</f>
        <v>294.75078675</v>
      </c>
      <c r="CQ85" s="198"/>
      <c r="CR85" s="212" t="n">
        <f aca="false">$AG$85</f>
        <v>0.07</v>
      </c>
      <c r="CS85" s="198" t="n">
        <f aca="false">(CS83+CS82)*CR85</f>
        <v>101.077487583333</v>
      </c>
      <c r="CT85" s="198"/>
      <c r="CU85" s="212" t="n">
        <f aca="false">$AG$85</f>
        <v>0.07</v>
      </c>
      <c r="CV85" s="198" t="n">
        <f aca="false">(CV83+CV82)*CU85</f>
        <v>101.077487583333</v>
      </c>
      <c r="CW85" s="198"/>
      <c r="CX85" s="212" t="n">
        <f aca="false">$AG$85</f>
        <v>0.07</v>
      </c>
      <c r="CY85" s="198" t="n">
        <f aca="false">(CY83+CY82)*CX85</f>
        <v>101.077487583333</v>
      </c>
      <c r="CZ85" s="198"/>
      <c r="DA85" s="3" t="s">
        <v>349</v>
      </c>
      <c r="DB85" s="3"/>
      <c r="DC85" s="211"/>
      <c r="DD85" s="212" t="n">
        <f aca="false">$AG$85</f>
        <v>0.07</v>
      </c>
      <c r="DE85" s="198" t="n">
        <f aca="false">(DE83+DE82)*DD85</f>
        <v>101.077487583333</v>
      </c>
      <c r="DF85" s="198"/>
      <c r="DG85" s="212" t="n">
        <f aca="false">$AG$85</f>
        <v>0.07</v>
      </c>
      <c r="DH85" s="198" t="n">
        <f aca="false">(DH83+DH82)*DG85</f>
        <v>101.077487583333</v>
      </c>
      <c r="DI85" s="198"/>
      <c r="DJ85" s="212" t="n">
        <f aca="false">$AG$85</f>
        <v>0.07</v>
      </c>
      <c r="DK85" s="198" t="n">
        <f aca="false">(DK83+DK82)*DJ85</f>
        <v>101.077487583333</v>
      </c>
      <c r="DL85" s="198"/>
      <c r="DM85" s="212" t="n">
        <f aca="false">$AG$85</f>
        <v>0.07</v>
      </c>
      <c r="DN85" s="198" t="n">
        <f aca="false">(DN83+DN82)*DM85</f>
        <v>101.077487583333</v>
      </c>
      <c r="DO85" s="198"/>
      <c r="DP85" s="3" t="s">
        <v>349</v>
      </c>
      <c r="DQ85" s="3"/>
      <c r="DR85" s="211"/>
      <c r="DS85" s="212" t="n">
        <f aca="false">$AG$85</f>
        <v>0.07</v>
      </c>
      <c r="DT85" s="198" t="n">
        <f aca="false">(DT83+DT82)*DS85</f>
        <v>101.077487583333</v>
      </c>
      <c r="DU85" s="198"/>
      <c r="DV85" s="212" t="n">
        <f aca="false">$AG$85</f>
        <v>0.07</v>
      </c>
      <c r="DW85" s="198" t="n">
        <f aca="false">(DW83+DW82)*DV85</f>
        <v>213.278561416667</v>
      </c>
      <c r="DX85" s="198"/>
      <c r="DY85" s="212" t="n">
        <f aca="false">$AG$85</f>
        <v>0.07</v>
      </c>
      <c r="DZ85" s="198" t="n">
        <f aca="false">(DZ83+DZ82)*DY85</f>
        <v>101.077487583333</v>
      </c>
      <c r="EA85" s="198"/>
      <c r="EB85" s="212" t="n">
        <f aca="false">$AG$85</f>
        <v>0.07</v>
      </c>
      <c r="EC85" s="198" t="n">
        <f aca="false">(EC83+EC82)*EB85</f>
        <v>101.077487583333</v>
      </c>
      <c r="ED85" s="198"/>
      <c r="EE85" s="3" t="s">
        <v>349</v>
      </c>
      <c r="EF85" s="3"/>
      <c r="EG85" s="211"/>
      <c r="EH85" s="212" t="n">
        <f aca="false">$AG$85</f>
        <v>0.07</v>
      </c>
      <c r="EI85" s="198" t="n">
        <f aca="false">(EI83+EI82)*EH85</f>
        <v>101.077487583333</v>
      </c>
      <c r="EJ85" s="198"/>
      <c r="EK85" s="211"/>
      <c r="EL85" s="212" t="n">
        <f aca="false">$AG$85</f>
        <v>0.07</v>
      </c>
      <c r="EM85" s="198" t="n">
        <f aca="false">(EM83+EM82)*EL85</f>
        <v>83.6199204166666</v>
      </c>
      <c r="EN85" s="198"/>
      <c r="EO85" s="3" t="s">
        <v>349</v>
      </c>
      <c r="EP85" s="3"/>
      <c r="EQ85" s="213"/>
    </row>
    <row r="86" customFormat="false" ht="15" hidden="false" customHeight="true" outlineLevel="0" collapsed="false">
      <c r="A86" s="3" t="s">
        <v>2</v>
      </c>
      <c r="B86" s="3"/>
      <c r="C86" s="3"/>
      <c r="D86" s="3"/>
      <c r="E86" s="3"/>
      <c r="F86" s="3"/>
      <c r="G86" s="52" t="s">
        <v>350</v>
      </c>
      <c r="H86" s="52"/>
      <c r="I86" s="52"/>
      <c r="J86" s="52"/>
      <c r="K86" s="52"/>
      <c r="L86" s="3" t="s">
        <v>351</v>
      </c>
      <c r="M86" s="3"/>
      <c r="N86" s="3" t="s">
        <v>352</v>
      </c>
      <c r="O86" s="3"/>
      <c r="P86" s="3" t="s">
        <v>353</v>
      </c>
      <c r="Q86" s="3"/>
      <c r="R86" s="3" t="s">
        <v>354</v>
      </c>
      <c r="S86" s="3"/>
      <c r="T86" s="3"/>
      <c r="U86" s="3"/>
      <c r="V86" s="3" t="s">
        <v>355</v>
      </c>
      <c r="W86" s="3"/>
      <c r="X86" s="3"/>
      <c r="Y86" s="3"/>
      <c r="Z86" s="3" t="s">
        <v>356</v>
      </c>
      <c r="AA86" s="3"/>
      <c r="AB86" s="3"/>
      <c r="AC86" s="3"/>
      <c r="AD86" s="3"/>
      <c r="AE86" s="3"/>
      <c r="AF86" s="211"/>
      <c r="AG86" s="212"/>
      <c r="AH86" s="198"/>
      <c r="AI86" s="198"/>
      <c r="AJ86" s="212"/>
      <c r="AK86" s="198"/>
      <c r="AL86" s="198"/>
      <c r="AM86" s="212"/>
      <c r="AN86" s="198"/>
      <c r="AO86" s="198"/>
      <c r="AP86" s="212"/>
      <c r="AQ86" s="198"/>
      <c r="AR86" s="198"/>
      <c r="AS86" s="3"/>
      <c r="AT86" s="3"/>
      <c r="AU86" s="211"/>
      <c r="AV86" s="212"/>
      <c r="AW86" s="198"/>
      <c r="AX86" s="198"/>
      <c r="AY86" s="212"/>
      <c r="AZ86" s="198"/>
      <c r="BA86" s="198"/>
      <c r="BB86" s="212"/>
      <c r="BC86" s="198"/>
      <c r="BD86" s="198"/>
      <c r="BE86" s="212"/>
      <c r="BF86" s="198"/>
      <c r="BG86" s="198"/>
      <c r="BH86" s="3"/>
      <c r="BI86" s="3"/>
      <c r="BJ86" s="211"/>
      <c r="BK86" s="212"/>
      <c r="BL86" s="198"/>
      <c r="BM86" s="198"/>
      <c r="BN86" s="212"/>
      <c r="BO86" s="198"/>
      <c r="BP86" s="198"/>
      <c r="BQ86" s="212"/>
      <c r="BR86" s="198"/>
      <c r="BS86" s="198"/>
      <c r="BT86" s="212"/>
      <c r="BU86" s="198"/>
      <c r="BV86" s="198"/>
      <c r="BW86" s="3"/>
      <c r="BX86" s="3"/>
      <c r="BY86" s="211"/>
      <c r="BZ86" s="212"/>
      <c r="CA86" s="198"/>
      <c r="CB86" s="198"/>
      <c r="CC86" s="212"/>
      <c r="CD86" s="198"/>
      <c r="CE86" s="198"/>
      <c r="CF86" s="212"/>
      <c r="CG86" s="198"/>
      <c r="CH86" s="198"/>
      <c r="CI86" s="212"/>
      <c r="CJ86" s="198"/>
      <c r="CK86" s="198"/>
      <c r="CL86" s="3"/>
      <c r="CM86" s="3"/>
      <c r="CN86" s="211"/>
      <c r="CO86" s="212"/>
      <c r="CP86" s="198"/>
      <c r="CQ86" s="198"/>
      <c r="CR86" s="212"/>
      <c r="CS86" s="198"/>
      <c r="CT86" s="198"/>
      <c r="CU86" s="212"/>
      <c r="CV86" s="198"/>
      <c r="CW86" s="198"/>
      <c r="CX86" s="212"/>
      <c r="CY86" s="198"/>
      <c r="CZ86" s="198"/>
      <c r="DA86" s="3"/>
      <c r="DB86" s="3"/>
      <c r="DC86" s="211"/>
      <c r="DD86" s="212"/>
      <c r="DE86" s="198"/>
      <c r="DF86" s="198"/>
      <c r="DG86" s="212"/>
      <c r="DH86" s="198"/>
      <c r="DI86" s="198"/>
      <c r="DJ86" s="212"/>
      <c r="DK86" s="198"/>
      <c r="DL86" s="198"/>
      <c r="DM86" s="212"/>
      <c r="DN86" s="198"/>
      <c r="DO86" s="198"/>
      <c r="DP86" s="3"/>
      <c r="DQ86" s="3"/>
      <c r="DR86" s="211"/>
      <c r="DS86" s="212"/>
      <c r="DT86" s="198"/>
      <c r="DU86" s="198"/>
      <c r="DV86" s="212"/>
      <c r="DW86" s="198"/>
      <c r="DX86" s="198"/>
      <c r="DY86" s="212"/>
      <c r="DZ86" s="198"/>
      <c r="EA86" s="198"/>
      <c r="EB86" s="212"/>
      <c r="EC86" s="198"/>
      <c r="ED86" s="198"/>
      <c r="EE86" s="3"/>
      <c r="EF86" s="3"/>
      <c r="EG86" s="211"/>
      <c r="EH86" s="212"/>
      <c r="EI86" s="198"/>
      <c r="EJ86" s="198"/>
      <c r="EK86" s="211"/>
      <c r="EL86" s="212"/>
      <c r="EM86" s="198"/>
      <c r="EN86" s="198"/>
      <c r="EO86" s="3"/>
      <c r="EP86" s="3"/>
      <c r="EQ86" s="213"/>
    </row>
    <row r="87" customFormat="false" ht="15.75" hidden="false" customHeight="true" outlineLevel="0" collapsed="false">
      <c r="A87" s="3"/>
      <c r="B87" s="3"/>
      <c r="C87" s="3"/>
      <c r="D87" s="3"/>
      <c r="E87" s="3"/>
      <c r="F87" s="3"/>
      <c r="G87" s="52"/>
      <c r="H87" s="52"/>
      <c r="I87" s="52"/>
      <c r="J87" s="52"/>
      <c r="K87" s="5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 t="s">
        <v>357</v>
      </c>
      <c r="AE87" s="3"/>
      <c r="AF87" s="211"/>
      <c r="AG87" s="206"/>
      <c r="AH87" s="208" t="n">
        <f aca="false">AH85+AH83+AH82</f>
        <v>32614.5411363333</v>
      </c>
      <c r="AI87" s="208"/>
      <c r="AJ87" s="206"/>
      <c r="AK87" s="208" t="n">
        <f aca="false">AK85+AK83+AK82</f>
        <v>5183.06343283333</v>
      </c>
      <c r="AL87" s="208"/>
      <c r="AM87" s="206"/>
      <c r="AN87" s="208" t="n">
        <f aca="false">AN85+AN83+AN82</f>
        <v>11761.2008728333</v>
      </c>
      <c r="AO87" s="208"/>
      <c r="AP87" s="206"/>
      <c r="AQ87" s="208" t="n">
        <f aca="false">AQ85+AQ83+AQ82</f>
        <v>5497.683861</v>
      </c>
      <c r="AR87" s="208"/>
      <c r="AS87" s="3" t="s">
        <v>357</v>
      </c>
      <c r="AT87" s="3"/>
      <c r="AU87" s="211"/>
      <c r="AV87" s="206"/>
      <c r="AW87" s="208" t="n">
        <f aca="false">AW85+AW83+AW82</f>
        <v>10194.5426108333</v>
      </c>
      <c r="AX87" s="208"/>
      <c r="AY87" s="206"/>
      <c r="AZ87" s="208" t="n">
        <f aca="false">AZ85+AZ83+AZ82</f>
        <v>4505.47631175</v>
      </c>
      <c r="BA87" s="208"/>
      <c r="BB87" s="206"/>
      <c r="BC87" s="208" t="n">
        <f aca="false">BC85+BC83+BC82</f>
        <v>3260.11515308333</v>
      </c>
      <c r="BD87" s="208"/>
      <c r="BE87" s="206"/>
      <c r="BF87" s="208" t="n">
        <f aca="false">BF85+BF83+BF82</f>
        <v>1545.04159591667</v>
      </c>
      <c r="BG87" s="208"/>
      <c r="BH87" s="3" t="s">
        <v>357</v>
      </c>
      <c r="BI87" s="3"/>
      <c r="BJ87" s="211"/>
      <c r="BK87" s="206"/>
      <c r="BL87" s="208" t="n">
        <f aca="false">BL85+BL83+BL82</f>
        <v>2521.48291808333</v>
      </c>
      <c r="BM87" s="208"/>
      <c r="BN87" s="206"/>
      <c r="BO87" s="208" t="n">
        <f aca="false">BO85+BO83+BO82</f>
        <v>1545.04159591667</v>
      </c>
      <c r="BP87" s="208"/>
      <c r="BQ87" s="206"/>
      <c r="BR87" s="208" t="n">
        <f aca="false">BR85+BR83+BR82</f>
        <v>1545.04159591667</v>
      </c>
      <c r="BS87" s="208"/>
      <c r="BT87" s="206"/>
      <c r="BU87" s="208" t="n">
        <f aca="false">BU85+BU83+BU82</f>
        <v>1545.04159591667</v>
      </c>
      <c r="BV87" s="208"/>
      <c r="BW87" s="3" t="s">
        <v>357</v>
      </c>
      <c r="BX87" s="3"/>
      <c r="BY87" s="211"/>
      <c r="BZ87" s="206"/>
      <c r="CA87" s="208" t="n">
        <f aca="false">CA85+CA83+CA82</f>
        <v>1545.04159591667</v>
      </c>
      <c r="CB87" s="208"/>
      <c r="CC87" s="206"/>
      <c r="CD87" s="208" t="n">
        <f aca="false">CD85+CD83+CD82</f>
        <v>1545.04159591667</v>
      </c>
      <c r="CE87" s="208"/>
      <c r="CF87" s="206"/>
      <c r="CG87" s="208" t="n">
        <f aca="false">CG85+CG83+CG82</f>
        <v>1545.04159591667</v>
      </c>
      <c r="CH87" s="208"/>
      <c r="CI87" s="206"/>
      <c r="CJ87" s="208" t="n">
        <f aca="false">CJ85+CJ83+CJ82</f>
        <v>1545.04159591667</v>
      </c>
      <c r="CK87" s="208"/>
      <c r="CL87" s="3" t="s">
        <v>357</v>
      </c>
      <c r="CM87" s="3"/>
      <c r="CN87" s="211"/>
      <c r="CO87" s="206"/>
      <c r="CP87" s="208" t="n">
        <f aca="false">CP85+CP83+CP82</f>
        <v>4505.47631175</v>
      </c>
      <c r="CQ87" s="208"/>
      <c r="CR87" s="206"/>
      <c r="CS87" s="208" t="n">
        <f aca="false">CS85+CS83+CS82</f>
        <v>1545.04159591667</v>
      </c>
      <c r="CT87" s="208"/>
      <c r="CU87" s="206"/>
      <c r="CV87" s="208" t="n">
        <f aca="false">CV85+CV83+CV82</f>
        <v>1545.04159591667</v>
      </c>
      <c r="CW87" s="208"/>
      <c r="CX87" s="206"/>
      <c r="CY87" s="208" t="n">
        <f aca="false">CY85+CY83+CY82</f>
        <v>1545.04159591667</v>
      </c>
      <c r="CZ87" s="208"/>
      <c r="DA87" s="3" t="s">
        <v>357</v>
      </c>
      <c r="DB87" s="3"/>
      <c r="DC87" s="211"/>
      <c r="DD87" s="206"/>
      <c r="DE87" s="208" t="n">
        <f aca="false">DE85+DE83+DE82</f>
        <v>1545.04159591667</v>
      </c>
      <c r="DF87" s="208"/>
      <c r="DG87" s="206"/>
      <c r="DH87" s="208" t="n">
        <f aca="false">DH85+DH83+DH82</f>
        <v>1545.04159591667</v>
      </c>
      <c r="DI87" s="208"/>
      <c r="DJ87" s="206"/>
      <c r="DK87" s="208" t="n">
        <f aca="false">DK85+DK83+DK82</f>
        <v>1545.04159591667</v>
      </c>
      <c r="DL87" s="208"/>
      <c r="DM87" s="206"/>
      <c r="DN87" s="208" t="n">
        <f aca="false">DN85+DN83+DN82</f>
        <v>1545.04159591667</v>
      </c>
      <c r="DO87" s="208"/>
      <c r="DP87" s="3" t="s">
        <v>357</v>
      </c>
      <c r="DQ87" s="3"/>
      <c r="DR87" s="211"/>
      <c r="DS87" s="206"/>
      <c r="DT87" s="208" t="n">
        <f aca="false">DT85+DT83+DT82</f>
        <v>1545.04159591667</v>
      </c>
      <c r="DU87" s="208"/>
      <c r="DV87" s="206"/>
      <c r="DW87" s="208" t="n">
        <f aca="false">DW85+DW83+DW82</f>
        <v>3260.11515308333</v>
      </c>
      <c r="DX87" s="208"/>
      <c r="DY87" s="206"/>
      <c r="DZ87" s="208" t="n">
        <f aca="false">DZ85+DZ83+DZ82</f>
        <v>1545.04159591667</v>
      </c>
      <c r="EA87" s="208"/>
      <c r="EB87" s="206"/>
      <c r="EC87" s="208" t="n">
        <f aca="false">EC85+EC83+EC82</f>
        <v>1545.04159591667</v>
      </c>
      <c r="ED87" s="208"/>
      <c r="EE87" s="3" t="s">
        <v>357</v>
      </c>
      <c r="EF87" s="3"/>
      <c r="EG87" s="211"/>
      <c r="EH87" s="206"/>
      <c r="EI87" s="208" t="n">
        <f aca="false">EI85+EI83+EI82</f>
        <v>1545.04159591667</v>
      </c>
      <c r="EJ87" s="208"/>
      <c r="EK87" s="211"/>
      <c r="EL87" s="206"/>
      <c r="EM87" s="208" t="n">
        <f aca="false">EM85+EM83+EM82</f>
        <v>1278.19021208333</v>
      </c>
      <c r="EN87" s="208"/>
      <c r="EO87" s="3" t="s">
        <v>357</v>
      </c>
      <c r="EP87" s="3"/>
      <c r="EQ87" s="210"/>
    </row>
    <row r="88" customFormat="false" ht="15" hidden="false" customHeight="true" outlineLevel="0" collapsed="false">
      <c r="A88" s="58" t="str">
        <f aca="false">AG6</f>
        <v>Fórum Trabalhista, Ialba (subsolo)</v>
      </c>
      <c r="B88" s="58"/>
      <c r="C88" s="58"/>
      <c r="D88" s="58"/>
      <c r="E88" s="58"/>
      <c r="F88" s="58"/>
      <c r="G88" s="214" t="n">
        <f aca="false">AH87</f>
        <v>32614.5411363333</v>
      </c>
      <c r="H88" s="214"/>
      <c r="I88" s="214"/>
      <c r="J88" s="214"/>
      <c r="K88" s="214"/>
      <c r="L88" s="215" t="n">
        <f aca="false">$AG$89</f>
        <v>0.0165</v>
      </c>
      <c r="M88" s="215"/>
      <c r="N88" s="215" t="n">
        <f aca="false">$AG$90</f>
        <v>0.076</v>
      </c>
      <c r="O88" s="215"/>
      <c r="P88" s="215" t="n">
        <f aca="false">AG91</f>
        <v>0.05</v>
      </c>
      <c r="Q88" s="215"/>
      <c r="R88" s="61" t="n">
        <f aca="false">AH92</f>
        <v>5419.90916842857</v>
      </c>
      <c r="S88" s="61"/>
      <c r="T88" s="61"/>
      <c r="U88" s="61"/>
      <c r="V88" s="61" t="n">
        <f aca="false">AH93</f>
        <v>38034.45</v>
      </c>
      <c r="W88" s="61"/>
      <c r="X88" s="61"/>
      <c r="Y88" s="61"/>
      <c r="Z88" s="61" t="n">
        <f aca="false">V88*12</f>
        <v>456413.4</v>
      </c>
      <c r="AA88" s="61"/>
      <c r="AB88" s="61"/>
      <c r="AC88" s="61"/>
      <c r="AD88" s="3"/>
      <c r="AE88" s="3"/>
      <c r="AF88" s="211"/>
      <c r="AG88" s="206"/>
      <c r="AH88" s="208"/>
      <c r="AI88" s="208"/>
      <c r="AJ88" s="206"/>
      <c r="AK88" s="208"/>
      <c r="AL88" s="208"/>
      <c r="AM88" s="206"/>
      <c r="AN88" s="208"/>
      <c r="AO88" s="208"/>
      <c r="AP88" s="206"/>
      <c r="AQ88" s="208"/>
      <c r="AR88" s="208"/>
      <c r="AS88" s="3"/>
      <c r="AT88" s="3"/>
      <c r="AU88" s="211"/>
      <c r="AV88" s="206"/>
      <c r="AW88" s="208"/>
      <c r="AX88" s="208"/>
      <c r="AY88" s="206"/>
      <c r="AZ88" s="208"/>
      <c r="BA88" s="208"/>
      <c r="BB88" s="206"/>
      <c r="BC88" s="208"/>
      <c r="BD88" s="208"/>
      <c r="BE88" s="206"/>
      <c r="BF88" s="208"/>
      <c r="BG88" s="208"/>
      <c r="BH88" s="3"/>
      <c r="BI88" s="3"/>
      <c r="BJ88" s="211"/>
      <c r="BK88" s="206"/>
      <c r="BL88" s="208"/>
      <c r="BM88" s="208"/>
      <c r="BN88" s="206"/>
      <c r="BO88" s="208"/>
      <c r="BP88" s="208"/>
      <c r="BQ88" s="206"/>
      <c r="BR88" s="208"/>
      <c r="BS88" s="208"/>
      <c r="BT88" s="206"/>
      <c r="BU88" s="208"/>
      <c r="BV88" s="208"/>
      <c r="BW88" s="3"/>
      <c r="BX88" s="3"/>
      <c r="BY88" s="211"/>
      <c r="BZ88" s="206"/>
      <c r="CA88" s="208"/>
      <c r="CB88" s="208"/>
      <c r="CC88" s="206"/>
      <c r="CD88" s="208"/>
      <c r="CE88" s="208"/>
      <c r="CF88" s="206"/>
      <c r="CG88" s="208"/>
      <c r="CH88" s="208"/>
      <c r="CI88" s="206"/>
      <c r="CJ88" s="208"/>
      <c r="CK88" s="208"/>
      <c r="CL88" s="3"/>
      <c r="CM88" s="3"/>
      <c r="CN88" s="211"/>
      <c r="CO88" s="206"/>
      <c r="CP88" s="208"/>
      <c r="CQ88" s="208"/>
      <c r="CR88" s="206"/>
      <c r="CS88" s="208"/>
      <c r="CT88" s="208"/>
      <c r="CU88" s="206"/>
      <c r="CV88" s="208"/>
      <c r="CW88" s="208"/>
      <c r="CX88" s="206"/>
      <c r="CY88" s="208"/>
      <c r="CZ88" s="208"/>
      <c r="DA88" s="3"/>
      <c r="DB88" s="3"/>
      <c r="DC88" s="211"/>
      <c r="DD88" s="206"/>
      <c r="DE88" s="208"/>
      <c r="DF88" s="208"/>
      <c r="DG88" s="206"/>
      <c r="DH88" s="208"/>
      <c r="DI88" s="208"/>
      <c r="DJ88" s="206"/>
      <c r="DK88" s="208"/>
      <c r="DL88" s="208"/>
      <c r="DM88" s="206"/>
      <c r="DN88" s="208"/>
      <c r="DO88" s="208"/>
      <c r="DP88" s="3"/>
      <c r="DQ88" s="3"/>
      <c r="DR88" s="211"/>
      <c r="DS88" s="206"/>
      <c r="DT88" s="208"/>
      <c r="DU88" s="208"/>
      <c r="DV88" s="206"/>
      <c r="DW88" s="208"/>
      <c r="DX88" s="208"/>
      <c r="DY88" s="206"/>
      <c r="DZ88" s="208"/>
      <c r="EA88" s="208"/>
      <c r="EB88" s="206"/>
      <c r="EC88" s="208"/>
      <c r="ED88" s="208"/>
      <c r="EE88" s="3"/>
      <c r="EF88" s="3"/>
      <c r="EG88" s="211"/>
      <c r="EH88" s="206"/>
      <c r="EI88" s="208"/>
      <c r="EJ88" s="208"/>
      <c r="EK88" s="211"/>
      <c r="EL88" s="206"/>
      <c r="EM88" s="208"/>
      <c r="EN88" s="208"/>
      <c r="EO88" s="3"/>
      <c r="EP88" s="3"/>
      <c r="EQ88" s="210"/>
    </row>
    <row r="89" customFormat="false" ht="15" hidden="false" customHeight="true" outlineLevel="0" collapsed="false">
      <c r="A89" s="65" t="str">
        <f aca="false">AJ6</f>
        <v>Blocos B3/B4</v>
      </c>
      <c r="B89" s="65"/>
      <c r="C89" s="65"/>
      <c r="D89" s="65"/>
      <c r="E89" s="65"/>
      <c r="F89" s="65"/>
      <c r="G89" s="216" t="n">
        <f aca="false">AK87</f>
        <v>5183.06343283333</v>
      </c>
      <c r="H89" s="216"/>
      <c r="I89" s="216"/>
      <c r="J89" s="216"/>
      <c r="K89" s="216"/>
      <c r="L89" s="217" t="n">
        <f aca="false">$AG$89</f>
        <v>0.0165</v>
      </c>
      <c r="M89" s="217"/>
      <c r="N89" s="217" t="n">
        <f aca="false">$AG$90</f>
        <v>0.076</v>
      </c>
      <c r="O89" s="217"/>
      <c r="P89" s="217" t="n">
        <f aca="false">AJ91</f>
        <v>0.05</v>
      </c>
      <c r="Q89" s="217"/>
      <c r="R89" s="67" t="n">
        <f aca="false">AK92</f>
        <v>861.325410120991</v>
      </c>
      <c r="S89" s="67"/>
      <c r="T89" s="67"/>
      <c r="U89" s="67"/>
      <c r="V89" s="67" t="n">
        <f aca="false">AK93</f>
        <v>6044.38884295432</v>
      </c>
      <c r="W89" s="67"/>
      <c r="X89" s="67"/>
      <c r="Y89" s="67"/>
      <c r="Z89" s="67" t="n">
        <f aca="false">V89*12</f>
        <v>72532.6661154519</v>
      </c>
      <c r="AA89" s="67"/>
      <c r="AB89" s="67"/>
      <c r="AC89" s="67"/>
      <c r="AD89" s="3" t="s">
        <v>358</v>
      </c>
      <c r="AE89" s="4" t="s">
        <v>351</v>
      </c>
      <c r="AF89" s="211"/>
      <c r="AG89" s="218" t="n">
        <v>0.0165</v>
      </c>
      <c r="AH89" s="198" t="n">
        <f aca="false">AG89*(AH87/(1-(AG89+AG90+AG91)))</f>
        <v>627.568430028572</v>
      </c>
      <c r="AI89" s="198"/>
      <c r="AJ89" s="218" t="n">
        <f aca="false">$AG$89</f>
        <v>0.0165</v>
      </c>
      <c r="AK89" s="198" t="n">
        <f aca="false">AJ89*(AK87/(1-(AJ89+AJ90+AJ91)))</f>
        <v>99.7324159087463</v>
      </c>
      <c r="AL89" s="198"/>
      <c r="AM89" s="218" t="n">
        <f aca="false">$AG$89</f>
        <v>0.0165</v>
      </c>
      <c r="AN89" s="198" t="n">
        <f aca="false">AM89*(AN87/(1-(AM89+AM90+AM91)))</f>
        <v>226.308821459767</v>
      </c>
      <c r="AO89" s="198"/>
      <c r="AP89" s="218" t="n">
        <f aca="false">$AG$89</f>
        <v>0.0165</v>
      </c>
      <c r="AQ89" s="198" t="n">
        <f aca="false">AP89*(AQ87/(1-(AP89+AP90+AP91)))</f>
        <v>105.786336683965</v>
      </c>
      <c r="AR89" s="198"/>
      <c r="AS89" s="3" t="s">
        <v>358</v>
      </c>
      <c r="AT89" s="4" t="s">
        <v>351</v>
      </c>
      <c r="AU89" s="211"/>
      <c r="AV89" s="218" t="n">
        <f aca="false">$AG$89</f>
        <v>0.0165</v>
      </c>
      <c r="AW89" s="198" t="n">
        <f aca="false">AV89*(AW87/(1-(AV89+AV90+AV91)))</f>
        <v>196.163210587464</v>
      </c>
      <c r="AX89" s="198"/>
      <c r="AY89" s="218" t="n">
        <f aca="false">$AG$89</f>
        <v>0.0165</v>
      </c>
      <c r="AZ89" s="198" t="n">
        <f aca="false">AY89*(AZ87/(1-(AY89+AY90+AY91)))</f>
        <v>86.6942963776968</v>
      </c>
      <c r="BA89" s="198"/>
      <c r="BB89" s="218" t="n">
        <f aca="false">$AG$89</f>
        <v>0.0165</v>
      </c>
      <c r="BC89" s="198" t="n">
        <f aca="false">BB89*(BC87/(1-(BB89+BB90+BB91)))</f>
        <v>61.3013105707977</v>
      </c>
      <c r="BD89" s="198"/>
      <c r="BE89" s="218" t="n">
        <f aca="false">$AG$89</f>
        <v>0.0165</v>
      </c>
      <c r="BF89" s="198" t="n">
        <f aca="false">BE89*(BF87/(1-(BE89+BE90+BE91)))</f>
        <v>28.8874632664306</v>
      </c>
      <c r="BG89" s="198"/>
      <c r="BH89" s="3" t="s">
        <v>358</v>
      </c>
      <c r="BI89" s="4" t="s">
        <v>351</v>
      </c>
      <c r="BJ89" s="211"/>
      <c r="BK89" s="218" t="n">
        <f aca="false">$AG$89</f>
        <v>0.0165</v>
      </c>
      <c r="BL89" s="198" t="n">
        <f aca="false">BK89*(BL87/(1-(BK89+BK90+BK91)))</f>
        <v>46.87827397</v>
      </c>
      <c r="BM89" s="198"/>
      <c r="BN89" s="218" t="n">
        <f aca="false">$AG$89</f>
        <v>0.0165</v>
      </c>
      <c r="BO89" s="198" t="n">
        <f aca="false">BN89*(BO87/(1-(BN89+BN90+BN91)))</f>
        <v>29.0520641967236</v>
      </c>
      <c r="BP89" s="198"/>
      <c r="BQ89" s="218" t="n">
        <f aca="false">$AG$89</f>
        <v>0.0165</v>
      </c>
      <c r="BR89" s="198" t="n">
        <f aca="false">BQ89*(BR87/(1-(BQ89+BQ90+BQ91)))</f>
        <v>29.0520641967236</v>
      </c>
      <c r="BS89" s="198"/>
      <c r="BT89" s="218" t="n">
        <f aca="false">$AG$89</f>
        <v>0.0165</v>
      </c>
      <c r="BU89" s="198" t="n">
        <f aca="false">BT89*(BU87/(1-(BT89+BT90+BT91)))</f>
        <v>29.7296633616618</v>
      </c>
      <c r="BV89" s="198"/>
      <c r="BW89" s="3" t="s">
        <v>358</v>
      </c>
      <c r="BX89" s="4" t="s">
        <v>351</v>
      </c>
      <c r="BY89" s="211"/>
      <c r="BZ89" s="218" t="n">
        <f aca="false">$AG$89</f>
        <v>0.0165</v>
      </c>
      <c r="CA89" s="198" t="n">
        <f aca="false">BZ89*(CA87/(1-(BZ89+BZ90+BZ91)))</f>
        <v>29.0520641967236</v>
      </c>
      <c r="CB89" s="198"/>
      <c r="CC89" s="218" t="n">
        <f aca="false">$AG$89</f>
        <v>0.0165</v>
      </c>
      <c r="CD89" s="198" t="n">
        <f aca="false">CC89*(CD87/(1-(CC89+CC90+CC91)))</f>
        <v>29.7296633616618</v>
      </c>
      <c r="CE89" s="198"/>
      <c r="CF89" s="218" t="n">
        <f aca="false">$AG$89</f>
        <v>0.0165</v>
      </c>
      <c r="CG89" s="198" t="n">
        <f aca="false">CF89*(CG87/(1-(CF89+CF90+CF91)))</f>
        <v>29.7296633616618</v>
      </c>
      <c r="CH89" s="198"/>
      <c r="CI89" s="218" t="n">
        <f aca="false">$AG$89</f>
        <v>0.0165</v>
      </c>
      <c r="CJ89" s="198" t="n">
        <f aca="false">CI89*(CJ87/(1-(CI89+CI90+CI91)))</f>
        <v>29.7296633616618</v>
      </c>
      <c r="CK89" s="198"/>
      <c r="CL89" s="3" t="s">
        <v>358</v>
      </c>
      <c r="CM89" s="4" t="s">
        <v>351</v>
      </c>
      <c r="CN89" s="211"/>
      <c r="CO89" s="218" t="n">
        <f aca="false">$AG$89</f>
        <v>0.0165</v>
      </c>
      <c r="CP89" s="198" t="n">
        <f aca="false">CO89*(CP87/(1-(CO89+CO90+CO91)))</f>
        <v>84.7183579987179</v>
      </c>
      <c r="CQ89" s="198"/>
      <c r="CR89" s="218" t="n">
        <f aca="false">$AG$89</f>
        <v>0.0165</v>
      </c>
      <c r="CS89" s="198" t="n">
        <f aca="false">CR89*(CS87/(1-(CR89+CR90+CR91)))</f>
        <v>29.3869583085014</v>
      </c>
      <c r="CT89" s="198"/>
      <c r="CU89" s="218" t="n">
        <f aca="false">$AG$89</f>
        <v>0.0165</v>
      </c>
      <c r="CV89" s="198" t="n">
        <f aca="false">CU89*(CV87/(1-(CU89+CU90+CU91)))</f>
        <v>29.0520641967236</v>
      </c>
      <c r="CW89" s="198"/>
      <c r="CX89" s="218" t="n">
        <f aca="false">$AG$89</f>
        <v>0.0165</v>
      </c>
      <c r="CY89" s="198" t="n">
        <f aca="false">CX89*(CY87/(1-(CX89+CX90+CX91)))</f>
        <v>29.0520641967236</v>
      </c>
      <c r="CZ89" s="198"/>
      <c r="DA89" s="3" t="s">
        <v>358</v>
      </c>
      <c r="DB89" s="4" t="s">
        <v>351</v>
      </c>
      <c r="DC89" s="211"/>
      <c r="DD89" s="218" t="n">
        <f aca="false">$AG$89</f>
        <v>0.0165</v>
      </c>
      <c r="DE89" s="198" t="n">
        <f aca="false">DD89*(DE87/(1-(DD89+DD90+DD91)))</f>
        <v>29.7296633616618</v>
      </c>
      <c r="DF89" s="198"/>
      <c r="DG89" s="218" t="n">
        <f aca="false">$AG$89</f>
        <v>0.0165</v>
      </c>
      <c r="DH89" s="198" t="n">
        <f aca="false">DG89*(DH87/(1-(DG89+DG90+DG91)))</f>
        <v>29.7296633616618</v>
      </c>
      <c r="DI89" s="198"/>
      <c r="DJ89" s="218" t="n">
        <f aca="false">$AG$89</f>
        <v>0.0165</v>
      </c>
      <c r="DK89" s="198" t="n">
        <f aca="false">DJ89*(DK87/(1-(DJ89+DJ90+DJ91)))</f>
        <v>29.2185516706304</v>
      </c>
      <c r="DL89" s="198"/>
      <c r="DM89" s="218" t="n">
        <f aca="false">$AG$89</f>
        <v>0.0165</v>
      </c>
      <c r="DN89" s="198" t="n">
        <f aca="false">DM89*(DN87/(1-(DM89+DM90+DM91)))</f>
        <v>29.0520641967236</v>
      </c>
      <c r="DO89" s="198"/>
      <c r="DP89" s="3" t="s">
        <v>358</v>
      </c>
      <c r="DQ89" s="4" t="s">
        <v>351</v>
      </c>
      <c r="DR89" s="211"/>
      <c r="DS89" s="218" t="n">
        <f aca="false">$AG$89</f>
        <v>0.0165</v>
      </c>
      <c r="DT89" s="198" t="n">
        <f aca="false">DS89*(DT87/(1-(DS89+DS90+DS91)))</f>
        <v>29.7296633616618</v>
      </c>
      <c r="DU89" s="198"/>
      <c r="DV89" s="218" t="n">
        <f aca="false">$AG$89</f>
        <v>0.0165</v>
      </c>
      <c r="DW89" s="198" t="n">
        <f aca="false">DV89*(DW87/(1-(DV89+DV90+DV91)))</f>
        <v>62.7310787473761</v>
      </c>
      <c r="DX89" s="198"/>
      <c r="DY89" s="218" t="n">
        <f aca="false">$AG$89</f>
        <v>0.0165</v>
      </c>
      <c r="DZ89" s="198" t="n">
        <f aca="false">DY89*(DZ87/(1-(DY89+DY90+DY91)))</f>
        <v>29.3869583085014</v>
      </c>
      <c r="EA89" s="198"/>
      <c r="EB89" s="218" t="n">
        <f aca="false">$AG$89</f>
        <v>0.0165</v>
      </c>
      <c r="EC89" s="198" t="n">
        <f aca="false">EB89*(EC87/(1-(EB89+EB90+EB91)))</f>
        <v>29.0520641967236</v>
      </c>
      <c r="ED89" s="198"/>
      <c r="EE89" s="3" t="s">
        <v>358</v>
      </c>
      <c r="EF89" s="4" t="s">
        <v>351</v>
      </c>
      <c r="EG89" s="211"/>
      <c r="EH89" s="218" t="n">
        <f aca="false">$AG$89</f>
        <v>0.0165</v>
      </c>
      <c r="EI89" s="198" t="n">
        <f aca="false">EH89*(EI87/(1-(EH89+EH90+EH91)))</f>
        <v>29.7296633616618</v>
      </c>
      <c r="EJ89" s="198"/>
      <c r="EK89" s="211"/>
      <c r="EL89" s="218" t="n">
        <f aca="false">$AG$89</f>
        <v>0.0165</v>
      </c>
      <c r="EM89" s="198" t="n">
        <f aca="false">EL89*(EM87/(1-(EL89+EL90+EL91)))</f>
        <v>24.0343458682336</v>
      </c>
      <c r="EN89" s="198"/>
      <c r="EO89" s="3" t="s">
        <v>358</v>
      </c>
      <c r="EP89" s="4" t="s">
        <v>351</v>
      </c>
      <c r="EQ89" s="213"/>
    </row>
    <row r="90" customFormat="false" ht="15" hidden="false" customHeight="true" outlineLevel="0" collapsed="false">
      <c r="A90" s="65" t="str">
        <f aca="false">AM6</f>
        <v>Blocos B1/B2
Subsolo ao Térreo</v>
      </c>
      <c r="B90" s="65"/>
      <c r="C90" s="65"/>
      <c r="D90" s="65"/>
      <c r="E90" s="65"/>
      <c r="F90" s="65"/>
      <c r="G90" s="216" t="n">
        <f aca="false">AN87</f>
        <v>11761.2008728333</v>
      </c>
      <c r="H90" s="216"/>
      <c r="I90" s="216"/>
      <c r="J90" s="216"/>
      <c r="K90" s="216"/>
      <c r="L90" s="217" t="n">
        <f aca="false">$AG$89</f>
        <v>0.0165</v>
      </c>
      <c r="M90" s="217"/>
      <c r="N90" s="217" t="n">
        <f aca="false">$AG$90</f>
        <v>0.076</v>
      </c>
      <c r="O90" s="217"/>
      <c r="P90" s="217" t="n">
        <f aca="false">AM91</f>
        <v>0.05</v>
      </c>
      <c r="Q90" s="217"/>
      <c r="R90" s="67" t="n">
        <f aca="false">AN92</f>
        <v>1954.48527624344</v>
      </c>
      <c r="S90" s="67"/>
      <c r="T90" s="67"/>
      <c r="U90" s="67"/>
      <c r="V90" s="67" t="n">
        <f aca="false">AN93</f>
        <v>13715.69</v>
      </c>
      <c r="W90" s="67"/>
      <c r="X90" s="67"/>
      <c r="Y90" s="67"/>
      <c r="Z90" s="67" t="n">
        <f aca="false">V90*12</f>
        <v>164588.28</v>
      </c>
      <c r="AA90" s="67"/>
      <c r="AB90" s="67"/>
      <c r="AC90" s="67"/>
      <c r="AD90" s="3"/>
      <c r="AE90" s="4" t="s">
        <v>352</v>
      </c>
      <c r="AF90" s="211"/>
      <c r="AG90" s="218" t="n">
        <v>0.076</v>
      </c>
      <c r="AH90" s="198" t="n">
        <f aca="false">AG90*(AH87/(1-(AG89+AG90+AG91)))</f>
        <v>2890.61822316191</v>
      </c>
      <c r="AI90" s="198"/>
      <c r="AJ90" s="218" t="n">
        <f aca="false">$AG$90</f>
        <v>0.076</v>
      </c>
      <c r="AK90" s="198" t="n">
        <f aca="false">AJ90*(AK87/(1-(AJ89+AJ90+AJ91)))</f>
        <v>459.373552064529</v>
      </c>
      <c r="AL90" s="198"/>
      <c r="AM90" s="218" t="n">
        <f aca="false">$AG$90</f>
        <v>0.076</v>
      </c>
      <c r="AN90" s="198" t="n">
        <f aca="false">AM90*(AN87/(1-(AM89+AM90+AM91)))</f>
        <v>1042.39214732984</v>
      </c>
      <c r="AO90" s="198"/>
      <c r="AP90" s="218" t="n">
        <f aca="false">$AG$90</f>
        <v>0.076</v>
      </c>
      <c r="AQ90" s="198" t="n">
        <f aca="false">AP90*(AQ87/(1-(AP89+AP90+AP91)))</f>
        <v>487.258278059475</v>
      </c>
      <c r="AR90" s="198"/>
      <c r="AS90" s="3"/>
      <c r="AT90" s="4" t="s">
        <v>352</v>
      </c>
      <c r="AU90" s="211"/>
      <c r="AV90" s="218" t="n">
        <f aca="false">$AG$90</f>
        <v>0.076</v>
      </c>
      <c r="AW90" s="198" t="n">
        <f aca="false">AV90*(AW87/(1-(AV89+AV90+AV91)))</f>
        <v>903.539636645286</v>
      </c>
      <c r="AX90" s="198"/>
      <c r="AY90" s="218" t="n">
        <f aca="false">$AG$90</f>
        <v>0.076</v>
      </c>
      <c r="AZ90" s="198" t="n">
        <f aca="false">AY90*(AZ87/(1-(AY89+AY90+AY91)))</f>
        <v>399.319183315452</v>
      </c>
      <c r="BA90" s="198"/>
      <c r="BB90" s="218" t="n">
        <f aca="false">$AG$90</f>
        <v>0.076</v>
      </c>
      <c r="BC90" s="198" t="n">
        <f aca="false">BB90*(BC87/(1-(BB89+BB90+BB91)))</f>
        <v>282.357551720038</v>
      </c>
      <c r="BD90" s="198"/>
      <c r="BE90" s="218" t="n">
        <f aca="false">$AG$90</f>
        <v>0.076</v>
      </c>
      <c r="BF90" s="198" t="n">
        <f aca="false">BE90*(BF87/(1-(BE89+BE90+BE91)))</f>
        <v>133.057406560529</v>
      </c>
      <c r="BG90" s="198"/>
      <c r="BH90" s="3"/>
      <c r="BI90" s="4" t="s">
        <v>352</v>
      </c>
      <c r="BJ90" s="211"/>
      <c r="BK90" s="218" t="n">
        <f aca="false">$AG$90</f>
        <v>0.076</v>
      </c>
      <c r="BL90" s="198" t="n">
        <f aca="false">BK90*(BL87/(1-(BK89+BK90+BK91)))</f>
        <v>215.924171013333</v>
      </c>
      <c r="BM90" s="198"/>
      <c r="BN90" s="218" t="n">
        <f aca="false">$AG$90</f>
        <v>0.076</v>
      </c>
      <c r="BO90" s="198" t="n">
        <f aca="false">BN90*(BO87/(1-(BN89+BN90+BN91)))</f>
        <v>133.815568421273</v>
      </c>
      <c r="BP90" s="198"/>
      <c r="BQ90" s="218" t="n">
        <f aca="false">$AG$90</f>
        <v>0.076</v>
      </c>
      <c r="BR90" s="198" t="n">
        <f aca="false">BQ90*(BR87/(1-(BQ89+BQ90+BQ91)))</f>
        <v>133.815568421273</v>
      </c>
      <c r="BS90" s="198"/>
      <c r="BT90" s="218" t="n">
        <f aca="false">$AG$90</f>
        <v>0.076</v>
      </c>
      <c r="BU90" s="198" t="n">
        <f aca="false">BT90*(BU87/(1-(BT89+BT90+BT91)))</f>
        <v>136.936631241594</v>
      </c>
      <c r="BV90" s="198"/>
      <c r="BW90" s="3"/>
      <c r="BX90" s="4" t="s">
        <v>352</v>
      </c>
      <c r="BY90" s="211"/>
      <c r="BZ90" s="218" t="n">
        <f aca="false">$AG$90</f>
        <v>0.076</v>
      </c>
      <c r="CA90" s="198" t="n">
        <f aca="false">BZ90*(CA87/(1-(BZ89+BZ90+BZ91)))</f>
        <v>133.815568421273</v>
      </c>
      <c r="CB90" s="198"/>
      <c r="CC90" s="218" t="n">
        <f aca="false">$AG$90</f>
        <v>0.076</v>
      </c>
      <c r="CD90" s="198" t="n">
        <f aca="false">CC90*(CD87/(1-(CC89+CC90+CC91)))</f>
        <v>136.936631241594</v>
      </c>
      <c r="CE90" s="198"/>
      <c r="CF90" s="218" t="n">
        <f aca="false">$AG$90</f>
        <v>0.076</v>
      </c>
      <c r="CG90" s="198" t="n">
        <f aca="false">CF90*(CG87/(1-(CF89+CF90+CF91)))</f>
        <v>136.936631241594</v>
      </c>
      <c r="CH90" s="198"/>
      <c r="CI90" s="218" t="n">
        <f aca="false">$AG$90</f>
        <v>0.076</v>
      </c>
      <c r="CJ90" s="198" t="n">
        <f aca="false">CI90*(CJ87/(1-(CI89+CI90+CI91)))</f>
        <v>136.936631241594</v>
      </c>
      <c r="CK90" s="198"/>
      <c r="CL90" s="3"/>
      <c r="CM90" s="4" t="s">
        <v>352</v>
      </c>
      <c r="CN90" s="211"/>
      <c r="CO90" s="218" t="n">
        <f aca="false">$AG$90</f>
        <v>0.076</v>
      </c>
      <c r="CP90" s="198" t="n">
        <f aca="false">CO90*(CP87/(1-(CO89+CO90+CO91)))</f>
        <v>390.217891388034</v>
      </c>
      <c r="CQ90" s="198"/>
      <c r="CR90" s="218" t="n">
        <f aca="false">$AG$90</f>
        <v>0.076</v>
      </c>
      <c r="CS90" s="198" t="n">
        <f aca="false">CR90*(CS87/(1-(CR89+CR90+CR91)))</f>
        <v>135.358110996734</v>
      </c>
      <c r="CT90" s="198"/>
      <c r="CU90" s="218" t="n">
        <f aca="false">$AG$90</f>
        <v>0.076</v>
      </c>
      <c r="CV90" s="198" t="n">
        <f aca="false">CU90*(CV87/(1-(CU89+CU90+CU91)))</f>
        <v>133.815568421273</v>
      </c>
      <c r="CW90" s="198"/>
      <c r="CX90" s="218" t="n">
        <f aca="false">$AG$90</f>
        <v>0.076</v>
      </c>
      <c r="CY90" s="198" t="n">
        <f aca="false">CX90*(CY87/(1-(CX89+CX90+CX91)))</f>
        <v>133.815568421273</v>
      </c>
      <c r="CZ90" s="198"/>
      <c r="DA90" s="3"/>
      <c r="DB90" s="4" t="s">
        <v>352</v>
      </c>
      <c r="DC90" s="211"/>
      <c r="DD90" s="218" t="n">
        <f aca="false">$AG$90</f>
        <v>0.076</v>
      </c>
      <c r="DE90" s="198" t="n">
        <f aca="false">DD90*(DE87/(1-(DD89+DD90+DD91)))</f>
        <v>136.936631241594</v>
      </c>
      <c r="DF90" s="198"/>
      <c r="DG90" s="218" t="n">
        <f aca="false">$AG$90</f>
        <v>0.076</v>
      </c>
      <c r="DH90" s="198" t="n">
        <f aca="false">DG90*(DH87/(1-(DG89+DG90+DG91)))</f>
        <v>136.936631241594</v>
      </c>
      <c r="DI90" s="198"/>
      <c r="DJ90" s="218" t="n">
        <f aca="false">$AG$90</f>
        <v>0.076</v>
      </c>
      <c r="DK90" s="198" t="n">
        <f aca="false">DJ90*(DK87/(1-(DJ89+DJ90+DJ91)))</f>
        <v>134.582419816237</v>
      </c>
      <c r="DL90" s="198"/>
      <c r="DM90" s="218" t="n">
        <f aca="false">$AG$90</f>
        <v>0.076</v>
      </c>
      <c r="DN90" s="198" t="n">
        <f aca="false">DM90*(DN87/(1-(DM89+DM90+DM91)))</f>
        <v>133.815568421273</v>
      </c>
      <c r="DO90" s="198"/>
      <c r="DP90" s="3"/>
      <c r="DQ90" s="4" t="s">
        <v>352</v>
      </c>
      <c r="DR90" s="211"/>
      <c r="DS90" s="218" t="n">
        <f aca="false">$AG$90</f>
        <v>0.076</v>
      </c>
      <c r="DT90" s="198" t="n">
        <f aca="false">DS90*(DT87/(1-(DS89+DS90+DS91)))</f>
        <v>136.936631241594</v>
      </c>
      <c r="DU90" s="198"/>
      <c r="DV90" s="218" t="n">
        <f aca="false">$AG$90</f>
        <v>0.076</v>
      </c>
      <c r="DW90" s="198" t="n">
        <f aca="false">DV90*(DW87/(1-(DV89+DV90+DV91)))</f>
        <v>288.943150593975</v>
      </c>
      <c r="DX90" s="198"/>
      <c r="DY90" s="218" t="n">
        <f aca="false">$AG$90</f>
        <v>0.076</v>
      </c>
      <c r="DZ90" s="198" t="n">
        <f aca="false">DY90*(DZ87/(1-(DY89+DY90+DY91)))</f>
        <v>135.358110996734</v>
      </c>
      <c r="EA90" s="198"/>
      <c r="EB90" s="218" t="n">
        <f aca="false">$AG$90</f>
        <v>0.076</v>
      </c>
      <c r="EC90" s="198" t="n">
        <f aca="false">EB90*(EC87/(1-(EB89+EB90+EB91)))</f>
        <v>133.815568421273</v>
      </c>
      <c r="ED90" s="198"/>
      <c r="EE90" s="3"/>
      <c r="EF90" s="4" t="s">
        <v>352</v>
      </c>
      <c r="EG90" s="211"/>
      <c r="EH90" s="218" t="n">
        <f aca="false">$AG$90</f>
        <v>0.076</v>
      </c>
      <c r="EI90" s="198" t="n">
        <f aca="false">EH90*(EI87/(1-(EH89+EH90+EH91)))</f>
        <v>136.936631241594</v>
      </c>
      <c r="EJ90" s="198"/>
      <c r="EK90" s="211"/>
      <c r="EL90" s="218" t="n">
        <f aca="false">$AG$90</f>
        <v>0.076</v>
      </c>
      <c r="EM90" s="198" t="n">
        <f aca="false">EL90*(EM87/(1-(EL89+EL90+EL91)))</f>
        <v>110.703653696106</v>
      </c>
      <c r="EN90" s="198"/>
      <c r="EO90" s="3"/>
      <c r="EP90" s="4" t="s">
        <v>352</v>
      </c>
      <c r="EQ90" s="213"/>
    </row>
    <row r="91" customFormat="false" ht="15" hidden="false" customHeight="true" outlineLevel="0" collapsed="false">
      <c r="A91" s="65" t="str">
        <f aca="false">AP6</f>
        <v>Blocos B1/B2 - Edifício B1</v>
      </c>
      <c r="B91" s="65"/>
      <c r="C91" s="65"/>
      <c r="D91" s="65"/>
      <c r="E91" s="65"/>
      <c r="F91" s="65"/>
      <c r="G91" s="216" t="n">
        <f aca="false">AQ87</f>
        <v>5497.683861</v>
      </c>
      <c r="H91" s="216"/>
      <c r="I91" s="216"/>
      <c r="J91" s="216"/>
      <c r="K91" s="216"/>
      <c r="L91" s="217" t="n">
        <f aca="false">$AG$89</f>
        <v>0.0165</v>
      </c>
      <c r="M91" s="217"/>
      <c r="N91" s="217" t="n">
        <f aca="false">$AG$90</f>
        <v>0.076</v>
      </c>
      <c r="O91" s="217"/>
      <c r="P91" s="217" t="n">
        <f aca="false">AP91</f>
        <v>0.05</v>
      </c>
      <c r="Q91" s="217"/>
      <c r="R91" s="67" t="n">
        <f aca="false">AQ92</f>
        <v>913.609271361516</v>
      </c>
      <c r="S91" s="67"/>
      <c r="T91" s="67"/>
      <c r="U91" s="67"/>
      <c r="V91" s="67" t="n">
        <f aca="false">AQ93</f>
        <v>6411.29</v>
      </c>
      <c r="W91" s="67"/>
      <c r="X91" s="67"/>
      <c r="Y91" s="67"/>
      <c r="Z91" s="67" t="n">
        <f aca="false">V91*12</f>
        <v>76935.48</v>
      </c>
      <c r="AA91" s="67"/>
      <c r="AB91" s="67"/>
      <c r="AC91" s="67"/>
      <c r="AD91" s="3"/>
      <c r="AE91" s="4" t="s">
        <v>353</v>
      </c>
      <c r="AF91" s="211"/>
      <c r="AG91" s="218" t="n">
        <v>0.05</v>
      </c>
      <c r="AH91" s="198" t="n">
        <f aca="false">AG91*(AH87/(1-(AG89+AG90+AG91)))</f>
        <v>1901.7225152381</v>
      </c>
      <c r="AI91" s="198"/>
      <c r="AJ91" s="218" t="n">
        <v>0.05</v>
      </c>
      <c r="AK91" s="198" t="n">
        <f aca="false">AJ91*(AK87/(1-(AJ89+AJ90+AJ91)))</f>
        <v>302.219442147716</v>
      </c>
      <c r="AL91" s="198"/>
      <c r="AM91" s="218" t="n">
        <v>0.05</v>
      </c>
      <c r="AN91" s="198" t="n">
        <f aca="false">AM91*(AN87/(1-(AM89+AM90+AM91)))</f>
        <v>685.784307453839</v>
      </c>
      <c r="AO91" s="198"/>
      <c r="AP91" s="218" t="n">
        <v>0.05</v>
      </c>
      <c r="AQ91" s="198" t="n">
        <f aca="false">AP91*(AQ87/(1-(AP89+AP90+AP91)))</f>
        <v>320.564656618076</v>
      </c>
      <c r="AR91" s="198"/>
      <c r="AS91" s="3"/>
      <c r="AT91" s="4" t="s">
        <v>353</v>
      </c>
      <c r="AU91" s="211"/>
      <c r="AV91" s="218" t="n">
        <v>0.05</v>
      </c>
      <c r="AW91" s="198" t="n">
        <f aca="false">AV91*(AW87/(1-(AV89+AV90+AV91)))</f>
        <v>594.433971477162</v>
      </c>
      <c r="AX91" s="198"/>
      <c r="AY91" s="218" t="n">
        <v>0.05</v>
      </c>
      <c r="AZ91" s="198" t="n">
        <f aca="false">AY91*(AZ87/(1-(AY89+AY90+AY91)))</f>
        <v>262.709989023324</v>
      </c>
      <c r="BA91" s="198"/>
      <c r="BB91" s="218" t="n">
        <v>0.03</v>
      </c>
      <c r="BC91" s="198" t="n">
        <f aca="false">BB91*(BC87/(1-(BB89+BB90+BB91)))</f>
        <v>111.456928310541</v>
      </c>
      <c r="BD91" s="198"/>
      <c r="BE91" s="218" t="n">
        <v>0.025</v>
      </c>
      <c r="BF91" s="198" t="n">
        <f aca="false">BE91*(BF87/(1-(BE89+BE90+BE91)))</f>
        <v>43.768883737016</v>
      </c>
      <c r="BG91" s="198"/>
      <c r="BH91" s="3"/>
      <c r="BI91" s="4" t="s">
        <v>353</v>
      </c>
      <c r="BJ91" s="211"/>
      <c r="BK91" s="218" t="n">
        <v>0.02</v>
      </c>
      <c r="BL91" s="198" t="n">
        <f aca="false">BK91*(BL87/(1-(BK89+BK90+BK91)))</f>
        <v>56.8221502666667</v>
      </c>
      <c r="BM91" s="198"/>
      <c r="BN91" s="218" t="n">
        <v>0.03</v>
      </c>
      <c r="BO91" s="198" t="n">
        <f aca="false">BN91*(BO87/(1-(BN89+BN90+BN91)))</f>
        <v>52.8219349031339</v>
      </c>
      <c r="BP91" s="198"/>
      <c r="BQ91" s="218" t="n">
        <v>0.03</v>
      </c>
      <c r="BR91" s="198" t="n">
        <f aca="false">BQ91*(BR87/(1-(BQ89+BQ90+BQ91)))</f>
        <v>52.8219349031339</v>
      </c>
      <c r="BS91" s="198"/>
      <c r="BT91" s="218" t="n">
        <v>0.05</v>
      </c>
      <c r="BU91" s="198" t="n">
        <f aca="false">BT91*(BU87/(1-(BT89+BT90+BT91)))</f>
        <v>90.0898889747327</v>
      </c>
      <c r="BV91" s="198"/>
      <c r="BW91" s="3"/>
      <c r="BX91" s="4" t="s">
        <v>353</v>
      </c>
      <c r="BY91" s="211"/>
      <c r="BZ91" s="218" t="n">
        <v>0.03</v>
      </c>
      <c r="CA91" s="198" t="n">
        <f aca="false">BZ91*(CA87/(1-(BZ89+BZ90+BZ91)))</f>
        <v>52.8219349031339</v>
      </c>
      <c r="CB91" s="198"/>
      <c r="CC91" s="218" t="n">
        <v>0.05</v>
      </c>
      <c r="CD91" s="198" t="n">
        <f aca="false">CC91*(CD87/(1-(CC89+CC90+CC91)))</f>
        <v>90.0898889747327</v>
      </c>
      <c r="CE91" s="198"/>
      <c r="CF91" s="218" t="n">
        <v>0.05</v>
      </c>
      <c r="CG91" s="198" t="n">
        <f aca="false">CF91*(CG87/(1-(CF89+CF90+CF91)))</f>
        <v>90.0898889747327</v>
      </c>
      <c r="CH91" s="198"/>
      <c r="CI91" s="218" t="n">
        <v>0.05</v>
      </c>
      <c r="CJ91" s="198" t="n">
        <f aca="false">CI91*(CJ87/(1-(CI89+CI90+CI91)))</f>
        <v>90.0898889747327</v>
      </c>
      <c r="CK91" s="198"/>
      <c r="CL91" s="3"/>
      <c r="CM91" s="4" t="s">
        <v>353</v>
      </c>
      <c r="CN91" s="211"/>
      <c r="CO91" s="218" t="n">
        <v>0.03</v>
      </c>
      <c r="CP91" s="198" t="n">
        <f aca="false">CO91*(CP87/(1-(CO89+CO90+CO91)))</f>
        <v>154.033378179487</v>
      </c>
      <c r="CQ91" s="198"/>
      <c r="CR91" s="218" t="n">
        <v>0.04</v>
      </c>
      <c r="CS91" s="198" t="n">
        <f aca="false">CR91*(CS87/(1-(CR89+CR90+CR91)))</f>
        <v>71.2411110509126</v>
      </c>
      <c r="CT91" s="198"/>
      <c r="CU91" s="218" t="n">
        <v>0.03</v>
      </c>
      <c r="CV91" s="198" t="n">
        <f aca="false">CU91*(CV87/(1-(CU89+CU90+CU91)))</f>
        <v>52.8219349031339</v>
      </c>
      <c r="CW91" s="198"/>
      <c r="CX91" s="218" t="n">
        <v>0.03</v>
      </c>
      <c r="CY91" s="198" t="n">
        <f aca="false">CX91*(CY87/(1-(CX89+CX90+CX91)))</f>
        <v>52.8219349031339</v>
      </c>
      <c r="CZ91" s="198"/>
      <c r="DA91" s="3"/>
      <c r="DB91" s="4" t="s">
        <v>353</v>
      </c>
      <c r="DC91" s="211"/>
      <c r="DD91" s="218" t="n">
        <v>0.05</v>
      </c>
      <c r="DE91" s="198" t="n">
        <f aca="false">DD91*(DE87/(1-(DD89+DD90+DD91)))</f>
        <v>90.0898889747327</v>
      </c>
      <c r="DF91" s="198"/>
      <c r="DG91" s="218" t="n">
        <v>0.05</v>
      </c>
      <c r="DH91" s="198" t="n">
        <f aca="false">DG91*(DH87/(1-(DG89+DG90+DG91)))</f>
        <v>90.0898889747327</v>
      </c>
      <c r="DI91" s="198"/>
      <c r="DJ91" s="218" t="n">
        <v>0.035</v>
      </c>
      <c r="DK91" s="198" t="n">
        <f aca="false">DJ91*(DK87/(1-(DJ89+DJ90+DJ91)))</f>
        <v>61.9787459680038</v>
      </c>
      <c r="DL91" s="198"/>
      <c r="DM91" s="218" t="n">
        <v>0.03</v>
      </c>
      <c r="DN91" s="198" t="n">
        <f aca="false">DM91*(DN87/(1-(DM89+DM90+DM91)))</f>
        <v>52.8219349031339</v>
      </c>
      <c r="DO91" s="198"/>
      <c r="DP91" s="3"/>
      <c r="DQ91" s="4" t="s">
        <v>353</v>
      </c>
      <c r="DR91" s="211"/>
      <c r="DS91" s="218" t="n">
        <v>0.05</v>
      </c>
      <c r="DT91" s="198" t="n">
        <f aca="false">DS91*(DT87/(1-(DS89+DS90+DS91)))</f>
        <v>90.0898889747327</v>
      </c>
      <c r="DU91" s="198"/>
      <c r="DV91" s="218" t="n">
        <v>0.05</v>
      </c>
      <c r="DW91" s="198" t="n">
        <f aca="false">DV91*(DW87/(1-(DV89+DV90+DV91)))</f>
        <v>190.094178022352</v>
      </c>
      <c r="DX91" s="198"/>
      <c r="DY91" s="218" t="n">
        <v>0.04</v>
      </c>
      <c r="DZ91" s="198" t="n">
        <f aca="false">DY91*(DZ87/(1-(DY89+DY90+DY91)))</f>
        <v>71.2411110509126</v>
      </c>
      <c r="EA91" s="198"/>
      <c r="EB91" s="218" t="n">
        <v>0.03</v>
      </c>
      <c r="EC91" s="198" t="n">
        <f aca="false">EB91*(EC87/(1-(EB89+EB90+EB91)))</f>
        <v>52.8219349031339</v>
      </c>
      <c r="ED91" s="198"/>
      <c r="EE91" s="3"/>
      <c r="EF91" s="4" t="s">
        <v>353</v>
      </c>
      <c r="EG91" s="211"/>
      <c r="EH91" s="218" t="n">
        <v>0.05</v>
      </c>
      <c r="EI91" s="198" t="n">
        <f aca="false">EH91*(EI87/(1-(EH89+EH90+EH91)))</f>
        <v>90.0898889747327</v>
      </c>
      <c r="EJ91" s="198"/>
      <c r="EK91" s="211"/>
      <c r="EL91" s="218" t="n">
        <v>0.03</v>
      </c>
      <c r="EM91" s="198" t="n">
        <f aca="false">EL91*(EM87/(1-(EL89+EL90+EL91)))</f>
        <v>43.6988106695157</v>
      </c>
      <c r="EN91" s="198"/>
      <c r="EO91" s="3"/>
      <c r="EP91" s="4" t="s">
        <v>353</v>
      </c>
      <c r="EQ91" s="213"/>
    </row>
    <row r="92" customFormat="false" ht="15" hidden="false" customHeight="true" outlineLevel="0" collapsed="false">
      <c r="A92" s="65" t="str">
        <f aca="false">AV6</f>
        <v>Blocos B1/B2 - Edifício B2</v>
      </c>
      <c r="B92" s="65"/>
      <c r="C92" s="65"/>
      <c r="D92" s="65"/>
      <c r="E92" s="65"/>
      <c r="F92" s="65"/>
      <c r="G92" s="216" t="n">
        <f aca="false">AW87</f>
        <v>10194.5426108333</v>
      </c>
      <c r="H92" s="216"/>
      <c r="I92" s="216"/>
      <c r="J92" s="216"/>
      <c r="K92" s="216"/>
      <c r="L92" s="217" t="n">
        <f aca="false">$AG$89</f>
        <v>0.0165</v>
      </c>
      <c r="M92" s="217"/>
      <c r="N92" s="217" t="n">
        <f aca="false">$AG$90</f>
        <v>0.076</v>
      </c>
      <c r="O92" s="217"/>
      <c r="P92" s="217" t="n">
        <f aca="false">AV91</f>
        <v>0.05</v>
      </c>
      <c r="Q92" s="217"/>
      <c r="R92" s="67" t="n">
        <f aca="false">AW92</f>
        <v>1694.13681870991</v>
      </c>
      <c r="S92" s="67"/>
      <c r="T92" s="67"/>
      <c r="U92" s="67"/>
      <c r="V92" s="67" t="n">
        <f aca="false">AW93</f>
        <v>11888.6794295432</v>
      </c>
      <c r="W92" s="67"/>
      <c r="X92" s="67"/>
      <c r="Y92" s="67"/>
      <c r="Z92" s="67" t="n">
        <f aca="false">V92*12</f>
        <v>142664.153154519</v>
      </c>
      <c r="AA92" s="67"/>
      <c r="AB92" s="67"/>
      <c r="AC92" s="67"/>
      <c r="AD92" s="4" t="s">
        <v>359</v>
      </c>
      <c r="AE92" s="4"/>
      <c r="AF92" s="219"/>
      <c r="AH92" s="220" t="n">
        <f aca="false">SUM(AH89:AI91)</f>
        <v>5419.90916842857</v>
      </c>
      <c r="AI92" s="220"/>
      <c r="AK92" s="220" t="n">
        <f aca="false">SUM(AK89:AL91)</f>
        <v>861.325410120991</v>
      </c>
      <c r="AL92" s="220"/>
      <c r="AN92" s="220" t="n">
        <f aca="false">SUM(AN89:AO91)</f>
        <v>1954.48527624344</v>
      </c>
      <c r="AO92" s="220"/>
      <c r="AQ92" s="220" t="n">
        <f aca="false">SUM(AQ89:AR91)</f>
        <v>913.609271361516</v>
      </c>
      <c r="AR92" s="220"/>
      <c r="AS92" s="4" t="s">
        <v>359</v>
      </c>
      <c r="AT92" s="4"/>
      <c r="AU92" s="219"/>
      <c r="AW92" s="220" t="n">
        <f aca="false">SUM(AW89:AX91)</f>
        <v>1694.13681870991</v>
      </c>
      <c r="AX92" s="220"/>
      <c r="AZ92" s="220" t="n">
        <f aca="false">SUM(AZ89:BA91)</f>
        <v>748.723468716472</v>
      </c>
      <c r="BA92" s="220"/>
      <c r="BC92" s="220" t="n">
        <f aca="false">SUM(BC89:BD91)</f>
        <v>455.115790601377</v>
      </c>
      <c r="BD92" s="220"/>
      <c r="BF92" s="220" t="n">
        <f aca="false">SUM(BF89:BG91)</f>
        <v>205.713753563975</v>
      </c>
      <c r="BG92" s="220"/>
      <c r="BH92" s="4" t="s">
        <v>359</v>
      </c>
      <c r="BI92" s="4"/>
      <c r="BJ92" s="219"/>
      <c r="BL92" s="220" t="n">
        <f aca="false">SUM(BL89:BM91)</f>
        <v>319.62459525</v>
      </c>
      <c r="BM92" s="220"/>
      <c r="BO92" s="220" t="n">
        <f aca="false">SUM(BO89:BP91)</f>
        <v>215.68956752113</v>
      </c>
      <c r="BP92" s="220"/>
      <c r="BR92" s="220" t="n">
        <f aca="false">SUM(BR89:BS91)</f>
        <v>215.68956752113</v>
      </c>
      <c r="BS92" s="220"/>
      <c r="BU92" s="220" t="n">
        <f aca="false">SUM(BU89:BV91)</f>
        <v>256.756183577988</v>
      </c>
      <c r="BV92" s="220"/>
      <c r="BW92" s="4" t="s">
        <v>359</v>
      </c>
      <c r="BX92" s="4"/>
      <c r="BY92" s="219"/>
      <c r="CA92" s="220" t="n">
        <f aca="false">SUM(CA89:CB91)</f>
        <v>215.68956752113</v>
      </c>
      <c r="CB92" s="220"/>
      <c r="CD92" s="220" t="n">
        <f aca="false">SUM(CD89:CE91)</f>
        <v>256.756183577988</v>
      </c>
      <c r="CE92" s="220"/>
      <c r="CG92" s="220" t="n">
        <f aca="false">SUM(CG89:CH91)</f>
        <v>256.756183577988</v>
      </c>
      <c r="CH92" s="220"/>
      <c r="CJ92" s="220" t="n">
        <f aca="false">SUM(CJ89:CK91)</f>
        <v>256.756183577988</v>
      </c>
      <c r="CK92" s="220"/>
      <c r="CL92" s="4" t="s">
        <v>359</v>
      </c>
      <c r="CM92" s="4"/>
      <c r="CN92" s="219"/>
      <c r="CP92" s="220" t="n">
        <f aca="false">SUM(CP89:CQ91)</f>
        <v>628.969627566239</v>
      </c>
      <c r="CQ92" s="220"/>
      <c r="CS92" s="220" t="n">
        <f aca="false">SUM(CS89:CT91)</f>
        <v>235.986180356148</v>
      </c>
      <c r="CT92" s="220"/>
      <c r="CV92" s="220" t="n">
        <f aca="false">SUM(CV89:CW91)</f>
        <v>215.68956752113</v>
      </c>
      <c r="CW92" s="220"/>
      <c r="CY92" s="220" t="n">
        <f aca="false">SUM(CY89:CZ91)</f>
        <v>215.68956752113</v>
      </c>
      <c r="CZ92" s="220"/>
      <c r="DA92" s="4" t="s">
        <v>359</v>
      </c>
      <c r="DB92" s="4"/>
      <c r="DC92" s="219"/>
      <c r="DE92" s="220" t="n">
        <f aca="false">SUM(DE89:DF91)</f>
        <v>256.756183577988</v>
      </c>
      <c r="DF92" s="220"/>
      <c r="DH92" s="220" t="n">
        <f aca="false">SUM(DH89:DI91)</f>
        <v>256.756183577988</v>
      </c>
      <c r="DI92" s="220"/>
      <c r="DK92" s="220" t="n">
        <f aca="false">SUM(DK89:DL91)</f>
        <v>225.779717454871</v>
      </c>
      <c r="DL92" s="220"/>
      <c r="DN92" s="220" t="n">
        <f aca="false">SUM(DN89:DO91)</f>
        <v>215.68956752113</v>
      </c>
      <c r="DO92" s="220"/>
      <c r="DP92" s="4" t="s">
        <v>359</v>
      </c>
      <c r="DQ92" s="4"/>
      <c r="DR92" s="219"/>
      <c r="DT92" s="220" t="n">
        <f aca="false">SUM(DT89:DU91)</f>
        <v>256.756183577988</v>
      </c>
      <c r="DU92" s="220"/>
      <c r="DW92" s="220" t="n">
        <f aca="false">SUM(DW89:DX91)</f>
        <v>541.768407363703</v>
      </c>
      <c r="DX92" s="220"/>
      <c r="DZ92" s="220" t="n">
        <f aca="false">SUM(DZ89:EA91)</f>
        <v>235.986180356148</v>
      </c>
      <c r="EA92" s="220"/>
      <c r="EC92" s="220" t="n">
        <f aca="false">SUM(EC89:ED91)</f>
        <v>215.68956752113</v>
      </c>
      <c r="ED92" s="220"/>
      <c r="EE92" s="4" t="s">
        <v>359</v>
      </c>
      <c r="EF92" s="4"/>
      <c r="EG92" s="219"/>
      <c r="EI92" s="220" t="n">
        <f aca="false">SUM(EI89:EJ91)</f>
        <v>256.756183577988</v>
      </c>
      <c r="EJ92" s="220"/>
      <c r="EK92" s="219"/>
      <c r="EM92" s="220" t="n">
        <f aca="false">SUM(EM89:EN91)</f>
        <v>178.436810233856</v>
      </c>
      <c r="EN92" s="220"/>
      <c r="EO92" s="4" t="s">
        <v>359</v>
      </c>
      <c r="EP92" s="4"/>
      <c r="EQ92" s="221"/>
    </row>
    <row r="93" customFormat="false" ht="15" hidden="false" customHeight="true" outlineLevel="0" collapsed="false">
      <c r="A93" s="65" t="str">
        <f aca="false">AY6</f>
        <v>Anápolis</v>
      </c>
      <c r="B93" s="65"/>
      <c r="C93" s="65"/>
      <c r="D93" s="65"/>
      <c r="E93" s="65"/>
      <c r="F93" s="65"/>
      <c r="G93" s="216" t="n">
        <f aca="false">AZ87</f>
        <v>4505.47631175</v>
      </c>
      <c r="H93" s="216"/>
      <c r="I93" s="216"/>
      <c r="J93" s="216"/>
      <c r="K93" s="216"/>
      <c r="L93" s="217" t="n">
        <f aca="false">$AG$89</f>
        <v>0.0165</v>
      </c>
      <c r="M93" s="217"/>
      <c r="N93" s="217" t="n">
        <f aca="false">$AG$90</f>
        <v>0.076</v>
      </c>
      <c r="O93" s="217"/>
      <c r="P93" s="217" t="n">
        <f aca="false">AY91</f>
        <v>0.05</v>
      </c>
      <c r="Q93" s="217"/>
      <c r="R93" s="67" t="n">
        <f aca="false">AZ92</f>
        <v>748.723468716472</v>
      </c>
      <c r="S93" s="67"/>
      <c r="T93" s="67"/>
      <c r="U93" s="67"/>
      <c r="V93" s="67" t="n">
        <f aca="false">AZ93</f>
        <v>5254.19978046647</v>
      </c>
      <c r="W93" s="67"/>
      <c r="X93" s="67"/>
      <c r="Y93" s="67"/>
      <c r="Z93" s="67" t="n">
        <f aca="false">V93*12</f>
        <v>63050.3973655976</v>
      </c>
      <c r="AA93" s="67"/>
      <c r="AB93" s="67"/>
      <c r="AC93" s="67"/>
      <c r="AD93" s="3" t="s">
        <v>360</v>
      </c>
      <c r="AE93" s="3"/>
      <c r="AF93" s="222"/>
      <c r="AH93" s="208" t="n">
        <f aca="false">ROUND(AH92+AH87,2)</f>
        <v>38034.45</v>
      </c>
      <c r="AI93" s="208"/>
      <c r="AK93" s="208" t="n">
        <f aca="false">AK92+AK87</f>
        <v>6044.38884295432</v>
      </c>
      <c r="AL93" s="208"/>
      <c r="AN93" s="208" t="n">
        <f aca="false">ROUND(AN92+AN87,2)</f>
        <v>13715.69</v>
      </c>
      <c r="AO93" s="208"/>
      <c r="AQ93" s="208" t="n">
        <f aca="false">ROUND(AQ92+AQ87,2)</f>
        <v>6411.29</v>
      </c>
      <c r="AR93" s="208"/>
      <c r="AS93" s="3" t="s">
        <v>361</v>
      </c>
      <c r="AT93" s="3"/>
      <c r="AU93" s="222"/>
      <c r="AW93" s="208" t="n">
        <f aca="false">AW92+AW87</f>
        <v>11888.6794295432</v>
      </c>
      <c r="AX93" s="208"/>
      <c r="AZ93" s="208" t="n">
        <f aca="false">AZ92+AZ87</f>
        <v>5254.19978046647</v>
      </c>
      <c r="BA93" s="208"/>
      <c r="BC93" s="208" t="n">
        <f aca="false">BC92+BC87</f>
        <v>3715.23094368471</v>
      </c>
      <c r="BD93" s="208"/>
      <c r="BF93" s="208" t="n">
        <f aca="false">BF92+BF87</f>
        <v>1750.75534948064</v>
      </c>
      <c r="BG93" s="208"/>
      <c r="BH93" s="3" t="s">
        <v>361</v>
      </c>
      <c r="BI93" s="3"/>
      <c r="BJ93" s="222"/>
      <c r="BL93" s="208" t="n">
        <f aca="false">BL92+BL87</f>
        <v>2841.10751333333</v>
      </c>
      <c r="BM93" s="208"/>
      <c r="BO93" s="208" t="n">
        <f aca="false">BO92+BO87</f>
        <v>1760.7311634378</v>
      </c>
      <c r="BP93" s="208"/>
      <c r="BR93" s="208" t="n">
        <f aca="false">BR92+BR87</f>
        <v>1760.7311634378</v>
      </c>
      <c r="BS93" s="208"/>
      <c r="BU93" s="208" t="n">
        <f aca="false">BU92+BU87</f>
        <v>1801.79777949465</v>
      </c>
      <c r="BV93" s="208"/>
      <c r="BW93" s="3" t="s">
        <v>361</v>
      </c>
      <c r="BX93" s="3"/>
      <c r="BY93" s="222"/>
      <c r="CA93" s="208" t="n">
        <f aca="false">CA92+CA87</f>
        <v>1760.7311634378</v>
      </c>
      <c r="CB93" s="208"/>
      <c r="CD93" s="208" t="n">
        <f aca="false">CD92+CD87</f>
        <v>1801.79777949465</v>
      </c>
      <c r="CE93" s="208"/>
      <c r="CG93" s="208" t="n">
        <f aca="false">CG92+CG87</f>
        <v>1801.79777949465</v>
      </c>
      <c r="CH93" s="208"/>
      <c r="CJ93" s="208" t="n">
        <f aca="false">CJ92+CJ87</f>
        <v>1801.79777949465</v>
      </c>
      <c r="CK93" s="208"/>
      <c r="CL93" s="3" t="s">
        <v>361</v>
      </c>
      <c r="CM93" s="3"/>
      <c r="CN93" s="222"/>
      <c r="CP93" s="208" t="n">
        <f aca="false">CP92+CP87</f>
        <v>5134.44593931624</v>
      </c>
      <c r="CQ93" s="208"/>
      <c r="CS93" s="208" t="n">
        <f aca="false">CS92+CS87</f>
        <v>1781.02777627281</v>
      </c>
      <c r="CT93" s="208"/>
      <c r="CV93" s="208" t="n">
        <f aca="false">CV92+CV87</f>
        <v>1760.7311634378</v>
      </c>
      <c r="CW93" s="208"/>
      <c r="CY93" s="208" t="n">
        <f aca="false">CY92+CY87</f>
        <v>1760.7311634378</v>
      </c>
      <c r="CZ93" s="208"/>
      <c r="DA93" s="3" t="s">
        <v>361</v>
      </c>
      <c r="DB93" s="3"/>
      <c r="DC93" s="222"/>
      <c r="DE93" s="208" t="n">
        <f aca="false">DE92+DE87</f>
        <v>1801.79777949465</v>
      </c>
      <c r="DF93" s="208"/>
      <c r="DH93" s="208" t="n">
        <f aca="false">DH92+DH87</f>
        <v>1801.79777949465</v>
      </c>
      <c r="DI93" s="208"/>
      <c r="DK93" s="208" t="n">
        <f aca="false">DK92+DK87</f>
        <v>1770.82131337154</v>
      </c>
      <c r="DL93" s="208"/>
      <c r="DN93" s="208" t="n">
        <f aca="false">DN92+DN87</f>
        <v>1760.7311634378</v>
      </c>
      <c r="DO93" s="208"/>
      <c r="DP93" s="3" t="s">
        <v>361</v>
      </c>
      <c r="DQ93" s="3"/>
      <c r="DR93" s="222"/>
      <c r="DT93" s="208" t="n">
        <f aca="false">DT92+DT87</f>
        <v>1801.79777949465</v>
      </c>
      <c r="DU93" s="208"/>
      <c r="DW93" s="208" t="n">
        <f aca="false">DW92+DW87</f>
        <v>3801.88356044704</v>
      </c>
      <c r="DX93" s="208"/>
      <c r="DZ93" s="208" t="n">
        <f aca="false">DZ92+DZ87</f>
        <v>1781.02777627281</v>
      </c>
      <c r="EA93" s="208"/>
      <c r="EC93" s="208" t="n">
        <f aca="false">EC92+EC87</f>
        <v>1760.7311634378</v>
      </c>
      <c r="ED93" s="208"/>
      <c r="EE93" s="3" t="s">
        <v>361</v>
      </c>
      <c r="EF93" s="3"/>
      <c r="EG93" s="222"/>
      <c r="EI93" s="208" t="n">
        <f aca="false">EI92+EI87</f>
        <v>1801.79777949465</v>
      </c>
      <c r="EJ93" s="208"/>
      <c r="EK93" s="222"/>
      <c r="EM93" s="208" t="n">
        <f aca="false">EM92+EM87</f>
        <v>1456.62702231719</v>
      </c>
      <c r="EN93" s="208"/>
      <c r="EO93" s="3" t="s">
        <v>361</v>
      </c>
      <c r="EP93" s="3"/>
      <c r="EQ93" s="210"/>
    </row>
    <row r="94" customFormat="false" ht="15" hidden="false" customHeight="true" outlineLevel="0" collapsed="false">
      <c r="A94" s="65" t="str">
        <f aca="false">BB6</f>
        <v>Aparecida de Goiânia</v>
      </c>
      <c r="B94" s="65"/>
      <c r="C94" s="65"/>
      <c r="D94" s="65"/>
      <c r="E94" s="65"/>
      <c r="F94" s="65"/>
      <c r="G94" s="216" t="n">
        <f aca="false">BC87</f>
        <v>3260.11515308333</v>
      </c>
      <c r="H94" s="216"/>
      <c r="I94" s="216"/>
      <c r="J94" s="216"/>
      <c r="K94" s="216"/>
      <c r="L94" s="217" t="n">
        <f aca="false">$AG$89</f>
        <v>0.0165</v>
      </c>
      <c r="M94" s="217"/>
      <c r="N94" s="217" t="n">
        <f aca="false">$AG$90</f>
        <v>0.076</v>
      </c>
      <c r="O94" s="217"/>
      <c r="P94" s="217" t="n">
        <f aca="false">BB91</f>
        <v>0.03</v>
      </c>
      <c r="Q94" s="217"/>
      <c r="R94" s="67" t="n">
        <f aca="false">BC92</f>
        <v>455.115790601377</v>
      </c>
      <c r="S94" s="67"/>
      <c r="T94" s="67"/>
      <c r="U94" s="67"/>
      <c r="V94" s="67" t="n">
        <f aca="false">BC93</f>
        <v>3715.23094368471</v>
      </c>
      <c r="W94" s="67"/>
      <c r="X94" s="67"/>
      <c r="Y94" s="67"/>
      <c r="Z94" s="67" t="n">
        <f aca="false">V94*12</f>
        <v>44582.7713242165</v>
      </c>
      <c r="AA94" s="67"/>
      <c r="AB94" s="67"/>
      <c r="AC94" s="67"/>
      <c r="AD94" s="3"/>
      <c r="AE94" s="3"/>
      <c r="AF94" s="222"/>
      <c r="AH94" s="208"/>
      <c r="AI94" s="208"/>
      <c r="AK94" s="208"/>
      <c r="AL94" s="208"/>
      <c r="AN94" s="208"/>
      <c r="AO94" s="208"/>
      <c r="AQ94" s="208"/>
      <c r="AR94" s="208"/>
      <c r="AS94" s="3"/>
      <c r="AT94" s="3"/>
      <c r="AU94" s="222"/>
      <c r="AW94" s="208"/>
      <c r="AX94" s="208"/>
      <c r="AZ94" s="208"/>
      <c r="BA94" s="208"/>
      <c r="BC94" s="208"/>
      <c r="BD94" s="208"/>
      <c r="BF94" s="208"/>
      <c r="BG94" s="208"/>
      <c r="BH94" s="3"/>
      <c r="BI94" s="3"/>
      <c r="BJ94" s="222"/>
      <c r="BL94" s="208"/>
      <c r="BM94" s="208"/>
      <c r="BO94" s="208"/>
      <c r="BP94" s="208"/>
      <c r="BR94" s="208"/>
      <c r="BS94" s="208"/>
      <c r="BU94" s="208"/>
      <c r="BV94" s="208"/>
      <c r="BW94" s="3"/>
      <c r="BX94" s="3"/>
      <c r="BY94" s="222"/>
      <c r="CA94" s="208"/>
      <c r="CB94" s="208"/>
      <c r="CD94" s="208"/>
      <c r="CE94" s="208"/>
      <c r="CG94" s="208"/>
      <c r="CH94" s="208"/>
      <c r="CJ94" s="208"/>
      <c r="CK94" s="208"/>
      <c r="CL94" s="3"/>
      <c r="CM94" s="3"/>
      <c r="CN94" s="222"/>
      <c r="CP94" s="208"/>
      <c r="CQ94" s="208"/>
      <c r="CS94" s="208"/>
      <c r="CT94" s="208"/>
      <c r="CV94" s="208"/>
      <c r="CW94" s="208"/>
      <c r="CY94" s="208"/>
      <c r="CZ94" s="208"/>
      <c r="DA94" s="3"/>
      <c r="DB94" s="3"/>
      <c r="DC94" s="222"/>
      <c r="DE94" s="208"/>
      <c r="DF94" s="208"/>
      <c r="DH94" s="208"/>
      <c r="DI94" s="208"/>
      <c r="DK94" s="208"/>
      <c r="DL94" s="208"/>
      <c r="DN94" s="208"/>
      <c r="DO94" s="208"/>
      <c r="DP94" s="3"/>
      <c r="DQ94" s="3"/>
      <c r="DR94" s="222"/>
      <c r="DT94" s="208"/>
      <c r="DU94" s="208"/>
      <c r="DW94" s="208"/>
      <c r="DX94" s="208"/>
      <c r="DZ94" s="208"/>
      <c r="EA94" s="208"/>
      <c r="EC94" s="208"/>
      <c r="ED94" s="208"/>
      <c r="EE94" s="3"/>
      <c r="EF94" s="3"/>
      <c r="EG94" s="222"/>
      <c r="EI94" s="208"/>
      <c r="EJ94" s="208"/>
      <c r="EK94" s="222"/>
      <c r="EM94" s="208"/>
      <c r="EN94" s="208"/>
      <c r="EO94" s="3"/>
      <c r="EP94" s="3"/>
      <c r="EQ94" s="210"/>
    </row>
    <row r="95" customFormat="false" ht="15" hidden="false" customHeight="true" outlineLevel="0" collapsed="false">
      <c r="A95" s="65" t="str">
        <f aca="false">BE6</f>
        <v>Caldas Novas</v>
      </c>
      <c r="B95" s="65"/>
      <c r="C95" s="65"/>
      <c r="D95" s="65"/>
      <c r="E95" s="65"/>
      <c r="F95" s="65"/>
      <c r="G95" s="216" t="n">
        <f aca="false">BF87</f>
        <v>1545.04159591667</v>
      </c>
      <c r="H95" s="216"/>
      <c r="I95" s="216"/>
      <c r="J95" s="216"/>
      <c r="K95" s="216"/>
      <c r="L95" s="217" t="n">
        <f aca="false">$AG$89</f>
        <v>0.0165</v>
      </c>
      <c r="M95" s="217"/>
      <c r="N95" s="217" t="n">
        <f aca="false">$AG$90</f>
        <v>0.076</v>
      </c>
      <c r="O95" s="217"/>
      <c r="P95" s="217" t="n">
        <f aca="false">BE91</f>
        <v>0.025</v>
      </c>
      <c r="Q95" s="217"/>
      <c r="R95" s="67" t="n">
        <f aca="false">BF92</f>
        <v>205.713753563975</v>
      </c>
      <c r="S95" s="67"/>
      <c r="T95" s="67"/>
      <c r="U95" s="67"/>
      <c r="V95" s="67" t="n">
        <f aca="false">BF93</f>
        <v>1750.75534948064</v>
      </c>
      <c r="W95" s="67"/>
      <c r="X95" s="67"/>
      <c r="Y95" s="67"/>
      <c r="Z95" s="67" t="n">
        <f aca="false">V95*12</f>
        <v>21009.0641937677</v>
      </c>
      <c r="AA95" s="67"/>
      <c r="AB95" s="67"/>
      <c r="AC95" s="67"/>
      <c r="EQ95" s="223"/>
    </row>
    <row r="96" customFormat="false" ht="15" hidden="false" customHeight="true" outlineLevel="0" collapsed="false">
      <c r="A96" s="65" t="str">
        <f aca="false">BK6</f>
        <v>Catalão</v>
      </c>
      <c r="B96" s="65"/>
      <c r="C96" s="65"/>
      <c r="D96" s="65"/>
      <c r="E96" s="65"/>
      <c r="F96" s="65"/>
      <c r="G96" s="216" t="n">
        <f aca="false">BL87</f>
        <v>2521.48291808333</v>
      </c>
      <c r="H96" s="216"/>
      <c r="I96" s="216"/>
      <c r="J96" s="216"/>
      <c r="K96" s="216"/>
      <c r="L96" s="217" t="n">
        <f aca="false">$AG$89</f>
        <v>0.0165</v>
      </c>
      <c r="M96" s="217"/>
      <c r="N96" s="217" t="n">
        <f aca="false">$AG$90</f>
        <v>0.076</v>
      </c>
      <c r="O96" s="217"/>
      <c r="P96" s="217" t="n">
        <f aca="false">BK91</f>
        <v>0.02</v>
      </c>
      <c r="Q96" s="217"/>
      <c r="R96" s="67" t="n">
        <f aca="false">BL92</f>
        <v>319.62459525</v>
      </c>
      <c r="S96" s="67"/>
      <c r="T96" s="67"/>
      <c r="U96" s="67"/>
      <c r="V96" s="67" t="n">
        <f aca="false">BL93</f>
        <v>2841.10751333333</v>
      </c>
      <c r="W96" s="67"/>
      <c r="X96" s="67"/>
      <c r="Y96" s="67"/>
      <c r="Z96" s="67" t="n">
        <f aca="false">V96*12</f>
        <v>34093.29016</v>
      </c>
      <c r="AA96" s="67"/>
      <c r="AB96" s="67"/>
      <c r="AC96" s="67"/>
    </row>
    <row r="97" customFormat="false" ht="15" hidden="false" customHeight="true" outlineLevel="0" collapsed="false">
      <c r="A97" s="65" t="str">
        <f aca="false">BN6</f>
        <v>Ceres</v>
      </c>
      <c r="B97" s="65"/>
      <c r="C97" s="65"/>
      <c r="D97" s="65"/>
      <c r="E97" s="65"/>
      <c r="F97" s="65"/>
      <c r="G97" s="216" t="n">
        <f aca="false">BO87</f>
        <v>1545.04159591667</v>
      </c>
      <c r="H97" s="216"/>
      <c r="I97" s="216"/>
      <c r="J97" s="216"/>
      <c r="K97" s="216"/>
      <c r="L97" s="217" t="n">
        <f aca="false">$AG$89</f>
        <v>0.0165</v>
      </c>
      <c r="M97" s="217"/>
      <c r="N97" s="217" t="n">
        <f aca="false">$AG$90</f>
        <v>0.076</v>
      </c>
      <c r="O97" s="217"/>
      <c r="P97" s="217" t="n">
        <f aca="false">BN91</f>
        <v>0.03</v>
      </c>
      <c r="Q97" s="217"/>
      <c r="R97" s="67" t="n">
        <f aca="false">BO92</f>
        <v>215.68956752113</v>
      </c>
      <c r="S97" s="67"/>
      <c r="T97" s="67"/>
      <c r="U97" s="67"/>
      <c r="V97" s="67" t="n">
        <f aca="false">BO93</f>
        <v>1760.7311634378</v>
      </c>
      <c r="W97" s="67"/>
      <c r="X97" s="67"/>
      <c r="Y97" s="67"/>
      <c r="Z97" s="67" t="n">
        <f aca="false">V97*12</f>
        <v>21128.7739612536</v>
      </c>
      <c r="AA97" s="67"/>
      <c r="AB97" s="67"/>
      <c r="AC97" s="67"/>
    </row>
    <row r="98" customFormat="false" ht="15" hidden="false" customHeight="true" outlineLevel="0" collapsed="false">
      <c r="A98" s="65" t="str">
        <f aca="false">BQ6</f>
        <v>Formosa</v>
      </c>
      <c r="B98" s="65"/>
      <c r="C98" s="65"/>
      <c r="D98" s="65"/>
      <c r="E98" s="65"/>
      <c r="F98" s="65"/>
      <c r="G98" s="216" t="n">
        <f aca="false">BR87</f>
        <v>1545.04159591667</v>
      </c>
      <c r="H98" s="216"/>
      <c r="I98" s="216"/>
      <c r="J98" s="216"/>
      <c r="K98" s="216"/>
      <c r="L98" s="217" t="n">
        <f aca="false">$AG$89</f>
        <v>0.0165</v>
      </c>
      <c r="M98" s="217"/>
      <c r="N98" s="217" t="n">
        <f aca="false">$AG$90</f>
        <v>0.076</v>
      </c>
      <c r="O98" s="217"/>
      <c r="P98" s="217" t="n">
        <f aca="false">BQ91</f>
        <v>0.03</v>
      </c>
      <c r="Q98" s="217"/>
      <c r="R98" s="67" t="n">
        <f aca="false">BR92</f>
        <v>215.68956752113</v>
      </c>
      <c r="S98" s="67"/>
      <c r="T98" s="67"/>
      <c r="U98" s="67"/>
      <c r="V98" s="67" t="n">
        <f aca="false">BR93</f>
        <v>1760.7311634378</v>
      </c>
      <c r="W98" s="67"/>
      <c r="X98" s="67"/>
      <c r="Y98" s="67"/>
      <c r="Z98" s="67" t="n">
        <f aca="false">V98*12</f>
        <v>21128.7739612536</v>
      </c>
      <c r="AA98" s="67"/>
      <c r="AB98" s="67"/>
      <c r="AC98" s="67"/>
    </row>
    <row r="99" customFormat="false" ht="15" hidden="false" customHeight="true" outlineLevel="0" collapsed="false">
      <c r="A99" s="65" t="str">
        <f aca="false">BT6</f>
        <v>Goianésia</v>
      </c>
      <c r="B99" s="65"/>
      <c r="C99" s="65"/>
      <c r="D99" s="65"/>
      <c r="E99" s="65"/>
      <c r="F99" s="65"/>
      <c r="G99" s="216" t="n">
        <f aca="false">BU87</f>
        <v>1545.04159591667</v>
      </c>
      <c r="H99" s="216"/>
      <c r="I99" s="216"/>
      <c r="J99" s="216"/>
      <c r="K99" s="216"/>
      <c r="L99" s="217" t="n">
        <f aca="false">$AG$89</f>
        <v>0.0165</v>
      </c>
      <c r="M99" s="217"/>
      <c r="N99" s="217" t="n">
        <f aca="false">$AG$90</f>
        <v>0.076</v>
      </c>
      <c r="O99" s="217"/>
      <c r="P99" s="217" t="n">
        <f aca="false">BT91</f>
        <v>0.05</v>
      </c>
      <c r="Q99" s="217"/>
      <c r="R99" s="67" t="n">
        <f aca="false">BU92</f>
        <v>256.756183577988</v>
      </c>
      <c r="S99" s="67"/>
      <c r="T99" s="67"/>
      <c r="U99" s="67"/>
      <c r="V99" s="67" t="n">
        <f aca="false">BU93</f>
        <v>1801.79777949465</v>
      </c>
      <c r="W99" s="67"/>
      <c r="X99" s="67"/>
      <c r="Y99" s="67"/>
      <c r="Z99" s="67" t="n">
        <f aca="false">V99*12</f>
        <v>21621.5733539359</v>
      </c>
      <c r="AA99" s="67"/>
      <c r="AB99" s="67"/>
      <c r="AC99" s="67"/>
    </row>
    <row r="100" customFormat="false" ht="15" hidden="false" customHeight="true" outlineLevel="0" collapsed="false">
      <c r="A100" s="65" t="str">
        <f aca="false">BZ6</f>
        <v>Goiás</v>
      </c>
      <c r="B100" s="65"/>
      <c r="C100" s="65"/>
      <c r="D100" s="65"/>
      <c r="E100" s="65"/>
      <c r="F100" s="65"/>
      <c r="G100" s="216" t="n">
        <f aca="false">CA87</f>
        <v>1545.04159591667</v>
      </c>
      <c r="H100" s="216"/>
      <c r="I100" s="216"/>
      <c r="J100" s="216"/>
      <c r="K100" s="216"/>
      <c r="L100" s="217" t="n">
        <f aca="false">$AG$89</f>
        <v>0.0165</v>
      </c>
      <c r="M100" s="217"/>
      <c r="N100" s="217" t="n">
        <f aca="false">$AG$90</f>
        <v>0.076</v>
      </c>
      <c r="O100" s="217"/>
      <c r="P100" s="217" t="n">
        <f aca="false">BZ91</f>
        <v>0.03</v>
      </c>
      <c r="Q100" s="217"/>
      <c r="R100" s="67" t="n">
        <f aca="false">CA92</f>
        <v>215.68956752113</v>
      </c>
      <c r="S100" s="67"/>
      <c r="T100" s="67"/>
      <c r="U100" s="67"/>
      <c r="V100" s="67" t="n">
        <f aca="false">CA93</f>
        <v>1760.7311634378</v>
      </c>
      <c r="W100" s="67"/>
      <c r="X100" s="67"/>
      <c r="Y100" s="67"/>
      <c r="Z100" s="67" t="n">
        <f aca="false">V100*12</f>
        <v>21128.7739612536</v>
      </c>
      <c r="AA100" s="67"/>
      <c r="AB100" s="67"/>
      <c r="AC100" s="67"/>
    </row>
    <row r="101" customFormat="false" ht="15" hidden="false" customHeight="true" outlineLevel="0" collapsed="false">
      <c r="A101" s="65" t="str">
        <f aca="false">CC6</f>
        <v>Goiatuba</v>
      </c>
      <c r="B101" s="65"/>
      <c r="C101" s="65"/>
      <c r="D101" s="65"/>
      <c r="E101" s="65"/>
      <c r="F101" s="65"/>
      <c r="G101" s="216" t="n">
        <f aca="false">CD87</f>
        <v>1545.04159591667</v>
      </c>
      <c r="H101" s="216"/>
      <c r="I101" s="216"/>
      <c r="J101" s="216"/>
      <c r="K101" s="216"/>
      <c r="L101" s="217" t="n">
        <f aca="false">$AG$89</f>
        <v>0.0165</v>
      </c>
      <c r="M101" s="217"/>
      <c r="N101" s="217" t="n">
        <f aca="false">$AG$90</f>
        <v>0.076</v>
      </c>
      <c r="O101" s="217"/>
      <c r="P101" s="217" t="n">
        <f aca="false">CC91</f>
        <v>0.05</v>
      </c>
      <c r="Q101" s="217"/>
      <c r="R101" s="67" t="n">
        <f aca="false">CD92</f>
        <v>256.756183577988</v>
      </c>
      <c r="S101" s="67"/>
      <c r="T101" s="67"/>
      <c r="U101" s="67"/>
      <c r="V101" s="67" t="n">
        <f aca="false">CD93</f>
        <v>1801.79777949465</v>
      </c>
      <c r="W101" s="67"/>
      <c r="X101" s="67"/>
      <c r="Y101" s="67"/>
      <c r="Z101" s="67" t="n">
        <f aca="false">V101*12</f>
        <v>21621.5733539359</v>
      </c>
      <c r="AA101" s="67"/>
      <c r="AB101" s="67"/>
      <c r="AC101" s="67"/>
    </row>
    <row r="102" customFormat="false" ht="15" hidden="false" customHeight="true" outlineLevel="0" collapsed="false">
      <c r="A102" s="65" t="str">
        <f aca="false">CF6</f>
        <v>Inhumas</v>
      </c>
      <c r="B102" s="65"/>
      <c r="C102" s="65"/>
      <c r="D102" s="65"/>
      <c r="E102" s="65"/>
      <c r="F102" s="65"/>
      <c r="G102" s="216" t="n">
        <f aca="false">CG87</f>
        <v>1545.04159591667</v>
      </c>
      <c r="H102" s="216"/>
      <c r="I102" s="216"/>
      <c r="J102" s="216"/>
      <c r="K102" s="216"/>
      <c r="L102" s="217" t="n">
        <f aca="false">$AG$89</f>
        <v>0.0165</v>
      </c>
      <c r="M102" s="217"/>
      <c r="N102" s="217" t="n">
        <f aca="false">$AG$90</f>
        <v>0.076</v>
      </c>
      <c r="O102" s="217"/>
      <c r="P102" s="217" t="n">
        <f aca="false">CF91</f>
        <v>0.05</v>
      </c>
      <c r="Q102" s="217"/>
      <c r="R102" s="67" t="n">
        <f aca="false">CG92</f>
        <v>256.756183577988</v>
      </c>
      <c r="S102" s="67"/>
      <c r="T102" s="67"/>
      <c r="U102" s="67"/>
      <c r="V102" s="67" t="n">
        <f aca="false">CG93</f>
        <v>1801.79777949465</v>
      </c>
      <c r="W102" s="67"/>
      <c r="X102" s="67"/>
      <c r="Y102" s="67"/>
      <c r="Z102" s="67" t="n">
        <f aca="false">V102*12</f>
        <v>21621.5733539359</v>
      </c>
      <c r="AA102" s="67"/>
      <c r="AB102" s="67"/>
      <c r="AC102" s="67"/>
    </row>
    <row r="103" customFormat="false" ht="15" hidden="false" customHeight="true" outlineLevel="0" collapsed="false">
      <c r="A103" s="65" t="str">
        <f aca="false">CI6</f>
        <v>Iporá</v>
      </c>
      <c r="B103" s="65"/>
      <c r="C103" s="65"/>
      <c r="D103" s="65"/>
      <c r="E103" s="65"/>
      <c r="F103" s="65"/>
      <c r="G103" s="216" t="n">
        <f aca="false">CJ87</f>
        <v>1545.04159591667</v>
      </c>
      <c r="H103" s="216"/>
      <c r="I103" s="216"/>
      <c r="J103" s="216"/>
      <c r="K103" s="216"/>
      <c r="L103" s="217" t="n">
        <f aca="false">$AG$89</f>
        <v>0.0165</v>
      </c>
      <c r="M103" s="217"/>
      <c r="N103" s="217" t="n">
        <f aca="false">$AG$90</f>
        <v>0.076</v>
      </c>
      <c r="O103" s="217"/>
      <c r="P103" s="217" t="n">
        <f aca="false">CI91</f>
        <v>0.05</v>
      </c>
      <c r="Q103" s="217"/>
      <c r="R103" s="67" t="n">
        <f aca="false">CJ92</f>
        <v>256.756183577988</v>
      </c>
      <c r="S103" s="67"/>
      <c r="T103" s="67"/>
      <c r="U103" s="67"/>
      <c r="V103" s="67" t="n">
        <f aca="false">CJ93</f>
        <v>1801.79777949465</v>
      </c>
      <c r="W103" s="67"/>
      <c r="X103" s="67"/>
      <c r="Y103" s="67"/>
      <c r="Z103" s="67" t="n">
        <f aca="false">V103*12</f>
        <v>21621.5733539359</v>
      </c>
      <c r="AA103" s="67"/>
      <c r="AB103" s="67"/>
      <c r="AC103" s="67"/>
    </row>
    <row r="104" customFormat="false" ht="15" hidden="false" customHeight="true" outlineLevel="0" collapsed="false">
      <c r="A104" s="65" t="str">
        <f aca="false">CO6</f>
        <v>Itumbiara</v>
      </c>
      <c r="B104" s="65"/>
      <c r="C104" s="65"/>
      <c r="D104" s="65"/>
      <c r="E104" s="65"/>
      <c r="F104" s="65"/>
      <c r="G104" s="216" t="n">
        <f aca="false">CP87</f>
        <v>4505.47631175</v>
      </c>
      <c r="H104" s="216"/>
      <c r="I104" s="216"/>
      <c r="J104" s="216"/>
      <c r="K104" s="216"/>
      <c r="L104" s="217" t="n">
        <f aca="false">$AG$89</f>
        <v>0.0165</v>
      </c>
      <c r="M104" s="217"/>
      <c r="N104" s="217" t="n">
        <f aca="false">$AG$90</f>
        <v>0.076</v>
      </c>
      <c r="O104" s="217"/>
      <c r="P104" s="217" t="n">
        <f aca="false">CO91</f>
        <v>0.03</v>
      </c>
      <c r="Q104" s="217"/>
      <c r="R104" s="67" t="n">
        <f aca="false">CP92</f>
        <v>628.969627566239</v>
      </c>
      <c r="S104" s="67"/>
      <c r="T104" s="67"/>
      <c r="U104" s="67"/>
      <c r="V104" s="67" t="n">
        <f aca="false">CP93</f>
        <v>5134.44593931624</v>
      </c>
      <c r="W104" s="67"/>
      <c r="X104" s="67"/>
      <c r="Y104" s="67"/>
      <c r="Z104" s="67" t="n">
        <f aca="false">V104*12</f>
        <v>61613.3512717949</v>
      </c>
      <c r="AA104" s="67"/>
      <c r="AB104" s="67"/>
      <c r="AC104" s="67"/>
    </row>
    <row r="105" customFormat="false" ht="15" hidden="false" customHeight="true" outlineLevel="0" collapsed="false">
      <c r="A105" s="65" t="str">
        <f aca="false">CR6</f>
        <v>Jataí</v>
      </c>
      <c r="B105" s="65"/>
      <c r="C105" s="65"/>
      <c r="D105" s="65"/>
      <c r="E105" s="65"/>
      <c r="F105" s="65"/>
      <c r="G105" s="216" t="n">
        <f aca="false">CS87</f>
        <v>1545.04159591667</v>
      </c>
      <c r="H105" s="216"/>
      <c r="I105" s="216"/>
      <c r="J105" s="216"/>
      <c r="K105" s="216"/>
      <c r="L105" s="217" t="n">
        <f aca="false">$AG$89</f>
        <v>0.0165</v>
      </c>
      <c r="M105" s="217"/>
      <c r="N105" s="217" t="n">
        <f aca="false">$AG$90</f>
        <v>0.076</v>
      </c>
      <c r="O105" s="217"/>
      <c r="P105" s="217" t="n">
        <f aca="false">CR91</f>
        <v>0.04</v>
      </c>
      <c r="Q105" s="217"/>
      <c r="R105" s="67" t="n">
        <f aca="false">CS92</f>
        <v>235.986180356148</v>
      </c>
      <c r="S105" s="67"/>
      <c r="T105" s="67"/>
      <c r="U105" s="67"/>
      <c r="V105" s="67" t="n">
        <f aca="false">CS93</f>
        <v>1781.02777627281</v>
      </c>
      <c r="W105" s="67"/>
      <c r="X105" s="67"/>
      <c r="Y105" s="67"/>
      <c r="Z105" s="67" t="n">
        <f aca="false">V105*12</f>
        <v>21372.3333152738</v>
      </c>
      <c r="AA105" s="67"/>
      <c r="AB105" s="67"/>
      <c r="AC105" s="67"/>
    </row>
    <row r="106" customFormat="false" ht="15" hidden="false" customHeight="true" outlineLevel="0" collapsed="false">
      <c r="A106" s="65" t="str">
        <f aca="false">CU6</f>
        <v>Luziânia</v>
      </c>
      <c r="B106" s="65"/>
      <c r="C106" s="65"/>
      <c r="D106" s="65"/>
      <c r="E106" s="65"/>
      <c r="F106" s="65"/>
      <c r="G106" s="216" t="n">
        <f aca="false">CV87</f>
        <v>1545.04159591667</v>
      </c>
      <c r="H106" s="216"/>
      <c r="I106" s="216"/>
      <c r="J106" s="216"/>
      <c r="K106" s="216"/>
      <c r="L106" s="217" t="n">
        <f aca="false">$AG$89</f>
        <v>0.0165</v>
      </c>
      <c r="M106" s="217"/>
      <c r="N106" s="217" t="n">
        <f aca="false">$AG$90</f>
        <v>0.076</v>
      </c>
      <c r="O106" s="217"/>
      <c r="P106" s="217" t="n">
        <f aca="false">CU91</f>
        <v>0.03</v>
      </c>
      <c r="Q106" s="217"/>
      <c r="R106" s="67" t="n">
        <f aca="false">CV92</f>
        <v>215.68956752113</v>
      </c>
      <c r="S106" s="67"/>
      <c r="T106" s="67"/>
      <c r="U106" s="67"/>
      <c r="V106" s="67" t="n">
        <f aca="false">CV93</f>
        <v>1760.7311634378</v>
      </c>
      <c r="W106" s="67"/>
      <c r="X106" s="67"/>
      <c r="Y106" s="67"/>
      <c r="Z106" s="67" t="n">
        <f aca="false">V106*12</f>
        <v>21128.7739612536</v>
      </c>
      <c r="AA106" s="67"/>
      <c r="AB106" s="67"/>
      <c r="AC106" s="67"/>
    </row>
    <row r="107" customFormat="false" ht="15" hidden="false" customHeight="true" outlineLevel="0" collapsed="false">
      <c r="A107" s="65" t="str">
        <f aca="false">CX6</f>
        <v>Mineiros</v>
      </c>
      <c r="B107" s="65"/>
      <c r="C107" s="65"/>
      <c r="D107" s="65"/>
      <c r="E107" s="65"/>
      <c r="F107" s="65"/>
      <c r="G107" s="216" t="n">
        <f aca="false">CY87</f>
        <v>1545.04159591667</v>
      </c>
      <c r="H107" s="216"/>
      <c r="I107" s="216"/>
      <c r="J107" s="216"/>
      <c r="K107" s="216"/>
      <c r="L107" s="217" t="n">
        <f aca="false">$AG$89</f>
        <v>0.0165</v>
      </c>
      <c r="M107" s="217"/>
      <c r="N107" s="217" t="n">
        <f aca="false">$AG$90</f>
        <v>0.076</v>
      </c>
      <c r="O107" s="217"/>
      <c r="P107" s="217" t="n">
        <f aca="false">CX91</f>
        <v>0.03</v>
      </c>
      <c r="Q107" s="217"/>
      <c r="R107" s="67" t="n">
        <f aca="false">CY92</f>
        <v>215.68956752113</v>
      </c>
      <c r="S107" s="67"/>
      <c r="T107" s="67"/>
      <c r="U107" s="67"/>
      <c r="V107" s="67" t="n">
        <f aca="false">CY93</f>
        <v>1760.7311634378</v>
      </c>
      <c r="W107" s="67"/>
      <c r="X107" s="67"/>
      <c r="Y107" s="67"/>
      <c r="Z107" s="67" t="n">
        <f aca="false">V107*12</f>
        <v>21128.7739612536</v>
      </c>
      <c r="AA107" s="67"/>
      <c r="AB107" s="67"/>
      <c r="AC107" s="67"/>
    </row>
    <row r="108" customFormat="false" ht="15" hidden="false" customHeight="true" outlineLevel="0" collapsed="false">
      <c r="A108" s="65" t="str">
        <f aca="false">DD6</f>
        <v>Palmeiras de Goiás</v>
      </c>
      <c r="B108" s="65"/>
      <c r="C108" s="65"/>
      <c r="D108" s="65"/>
      <c r="E108" s="65"/>
      <c r="F108" s="65"/>
      <c r="G108" s="216" t="n">
        <f aca="false">DE87</f>
        <v>1545.04159591667</v>
      </c>
      <c r="H108" s="216"/>
      <c r="I108" s="216"/>
      <c r="J108" s="216"/>
      <c r="K108" s="216"/>
      <c r="L108" s="217" t="n">
        <f aca="false">$AG$89</f>
        <v>0.0165</v>
      </c>
      <c r="M108" s="217"/>
      <c r="N108" s="217" t="n">
        <f aca="false">$AG$90</f>
        <v>0.076</v>
      </c>
      <c r="O108" s="217"/>
      <c r="P108" s="217" t="n">
        <f aca="false">DD91</f>
        <v>0.05</v>
      </c>
      <c r="Q108" s="217"/>
      <c r="R108" s="67" t="n">
        <f aca="false">DE92</f>
        <v>256.756183577988</v>
      </c>
      <c r="S108" s="67"/>
      <c r="T108" s="67"/>
      <c r="U108" s="67"/>
      <c r="V108" s="67" t="n">
        <f aca="false">DE93</f>
        <v>1801.79777949465</v>
      </c>
      <c r="W108" s="67"/>
      <c r="X108" s="67"/>
      <c r="Y108" s="67"/>
      <c r="Z108" s="67" t="n">
        <f aca="false">V108*12</f>
        <v>21621.5733539359</v>
      </c>
      <c r="AA108" s="67"/>
      <c r="AB108" s="67"/>
      <c r="AC108" s="67"/>
    </row>
    <row r="109" customFormat="false" ht="15" hidden="false" customHeight="true" outlineLevel="0" collapsed="false">
      <c r="A109" s="65" t="str">
        <f aca="false">DG6</f>
        <v>Pires do Rio</v>
      </c>
      <c r="B109" s="65"/>
      <c r="C109" s="65"/>
      <c r="D109" s="65"/>
      <c r="E109" s="65"/>
      <c r="F109" s="65"/>
      <c r="G109" s="216" t="n">
        <f aca="false">DH87</f>
        <v>1545.04159591667</v>
      </c>
      <c r="H109" s="216"/>
      <c r="I109" s="216"/>
      <c r="J109" s="216"/>
      <c r="K109" s="216"/>
      <c r="L109" s="217" t="n">
        <f aca="false">$AG$89</f>
        <v>0.0165</v>
      </c>
      <c r="M109" s="217"/>
      <c r="N109" s="217" t="n">
        <f aca="false">$AG$90</f>
        <v>0.076</v>
      </c>
      <c r="O109" s="217"/>
      <c r="P109" s="217" t="n">
        <f aca="false">DG91</f>
        <v>0.05</v>
      </c>
      <c r="Q109" s="217"/>
      <c r="R109" s="67" t="n">
        <f aca="false">DH92</f>
        <v>256.756183577988</v>
      </c>
      <c r="S109" s="67"/>
      <c r="T109" s="67"/>
      <c r="U109" s="67"/>
      <c r="V109" s="67" t="n">
        <f aca="false">DH93</f>
        <v>1801.79777949465</v>
      </c>
      <c r="W109" s="67"/>
      <c r="X109" s="67"/>
      <c r="Y109" s="67"/>
      <c r="Z109" s="67" t="n">
        <f aca="false">V109*12</f>
        <v>21621.5733539359</v>
      </c>
      <c r="AA109" s="67"/>
      <c r="AB109" s="67"/>
      <c r="AC109" s="67"/>
    </row>
    <row r="110" customFormat="false" ht="15" hidden="false" customHeight="true" outlineLevel="0" collapsed="false">
      <c r="A110" s="65" t="str">
        <f aca="false">DJ6</f>
        <v>Porangatu</v>
      </c>
      <c r="B110" s="65"/>
      <c r="C110" s="65"/>
      <c r="D110" s="65"/>
      <c r="E110" s="65"/>
      <c r="F110" s="65"/>
      <c r="G110" s="216" t="n">
        <f aca="false">DK87</f>
        <v>1545.04159591667</v>
      </c>
      <c r="H110" s="216"/>
      <c r="I110" s="216"/>
      <c r="J110" s="216"/>
      <c r="K110" s="216"/>
      <c r="L110" s="217" t="n">
        <f aca="false">$AG$89</f>
        <v>0.0165</v>
      </c>
      <c r="M110" s="217"/>
      <c r="N110" s="217" t="n">
        <f aca="false">$AG$90</f>
        <v>0.076</v>
      </c>
      <c r="O110" s="217"/>
      <c r="P110" s="217" t="n">
        <f aca="false">DJ91</f>
        <v>0.035</v>
      </c>
      <c r="Q110" s="217"/>
      <c r="R110" s="67" t="n">
        <f aca="false">DK92</f>
        <v>225.779717454871</v>
      </c>
      <c r="S110" s="67"/>
      <c r="T110" s="67"/>
      <c r="U110" s="67"/>
      <c r="V110" s="67" t="n">
        <f aca="false">DK93</f>
        <v>1770.82131337154</v>
      </c>
      <c r="W110" s="67"/>
      <c r="X110" s="67"/>
      <c r="Y110" s="67"/>
      <c r="Z110" s="67" t="n">
        <f aca="false">V110*12</f>
        <v>21249.8557604584</v>
      </c>
      <c r="AA110" s="67"/>
      <c r="AB110" s="67"/>
      <c r="AC110" s="67"/>
    </row>
    <row r="111" customFormat="false" ht="15" hidden="false" customHeight="true" outlineLevel="0" collapsed="false">
      <c r="A111" s="65" t="str">
        <f aca="false">DM6</f>
        <v>Posse</v>
      </c>
      <c r="B111" s="65"/>
      <c r="C111" s="65"/>
      <c r="D111" s="65"/>
      <c r="E111" s="65"/>
      <c r="F111" s="65"/>
      <c r="G111" s="216" t="n">
        <f aca="false">DN87</f>
        <v>1545.04159591667</v>
      </c>
      <c r="H111" s="216"/>
      <c r="I111" s="216"/>
      <c r="J111" s="216"/>
      <c r="K111" s="216"/>
      <c r="L111" s="217" t="n">
        <f aca="false">$AG$89</f>
        <v>0.0165</v>
      </c>
      <c r="M111" s="217"/>
      <c r="N111" s="217" t="n">
        <f aca="false">$AG$90</f>
        <v>0.076</v>
      </c>
      <c r="O111" s="217"/>
      <c r="P111" s="217" t="n">
        <f aca="false">DM91</f>
        <v>0.03</v>
      </c>
      <c r="Q111" s="217"/>
      <c r="R111" s="67" t="n">
        <f aca="false">DN92</f>
        <v>215.68956752113</v>
      </c>
      <c r="S111" s="67"/>
      <c r="T111" s="67"/>
      <c r="U111" s="67"/>
      <c r="V111" s="67" t="n">
        <f aca="false">DN93</f>
        <v>1760.7311634378</v>
      </c>
      <c r="W111" s="67"/>
      <c r="X111" s="67"/>
      <c r="Y111" s="67"/>
      <c r="Z111" s="67" t="n">
        <f aca="false">V111*12</f>
        <v>21128.7739612536</v>
      </c>
      <c r="AA111" s="67"/>
      <c r="AB111" s="67"/>
      <c r="AC111" s="67"/>
    </row>
    <row r="112" customFormat="false" ht="15" hidden="false" customHeight="true" outlineLevel="0" collapsed="false">
      <c r="A112" s="65" t="str">
        <f aca="false">DS6</f>
        <v>Quirinópolis</v>
      </c>
      <c r="B112" s="65"/>
      <c r="C112" s="65"/>
      <c r="D112" s="65"/>
      <c r="E112" s="65"/>
      <c r="F112" s="65"/>
      <c r="G112" s="216" t="n">
        <f aca="false">DT87</f>
        <v>1545.04159591667</v>
      </c>
      <c r="H112" s="216"/>
      <c r="I112" s="216"/>
      <c r="J112" s="216"/>
      <c r="K112" s="216"/>
      <c r="L112" s="217" t="n">
        <f aca="false">$AG$89</f>
        <v>0.0165</v>
      </c>
      <c r="M112" s="217"/>
      <c r="N112" s="217" t="n">
        <f aca="false">$AG$90</f>
        <v>0.076</v>
      </c>
      <c r="O112" s="217"/>
      <c r="P112" s="217" t="n">
        <f aca="false">DS91</f>
        <v>0.05</v>
      </c>
      <c r="Q112" s="217"/>
      <c r="R112" s="67" t="n">
        <f aca="false">DT92</f>
        <v>256.756183577988</v>
      </c>
      <c r="S112" s="67"/>
      <c r="T112" s="67"/>
      <c r="U112" s="67"/>
      <c r="V112" s="67" t="n">
        <f aca="false">DT93</f>
        <v>1801.79777949465</v>
      </c>
      <c r="W112" s="67"/>
      <c r="X112" s="67"/>
      <c r="Y112" s="67"/>
      <c r="Z112" s="67" t="n">
        <f aca="false">V112*12</f>
        <v>21621.5733539359</v>
      </c>
      <c r="AA112" s="67"/>
      <c r="AB112" s="67"/>
      <c r="AC112" s="67"/>
    </row>
    <row r="113" customFormat="false" ht="15" hidden="false" customHeight="true" outlineLevel="0" collapsed="false">
      <c r="A113" s="65" t="str">
        <f aca="false">DV6</f>
        <v>Rio Verde</v>
      </c>
      <c r="B113" s="65"/>
      <c r="C113" s="65"/>
      <c r="D113" s="65"/>
      <c r="E113" s="65"/>
      <c r="F113" s="65"/>
      <c r="G113" s="216" t="n">
        <f aca="false">DW87</f>
        <v>3260.11515308333</v>
      </c>
      <c r="H113" s="216"/>
      <c r="I113" s="216"/>
      <c r="J113" s="216"/>
      <c r="K113" s="216"/>
      <c r="L113" s="217" t="n">
        <f aca="false">$AG$89</f>
        <v>0.0165</v>
      </c>
      <c r="M113" s="217"/>
      <c r="N113" s="217" t="n">
        <f aca="false">$AG$90</f>
        <v>0.076</v>
      </c>
      <c r="O113" s="217"/>
      <c r="P113" s="217" t="n">
        <f aca="false">DV91</f>
        <v>0.05</v>
      </c>
      <c r="Q113" s="217"/>
      <c r="R113" s="67" t="n">
        <f aca="false">DW92</f>
        <v>541.768407363703</v>
      </c>
      <c r="S113" s="67"/>
      <c r="T113" s="67"/>
      <c r="U113" s="67"/>
      <c r="V113" s="67" t="n">
        <f aca="false">DW93</f>
        <v>3801.88356044704</v>
      </c>
      <c r="W113" s="67"/>
      <c r="X113" s="67"/>
      <c r="Y113" s="67"/>
      <c r="Z113" s="67" t="n">
        <f aca="false">V113*12</f>
        <v>45622.6027253644</v>
      </c>
      <c r="AA113" s="67"/>
      <c r="AB113" s="67"/>
      <c r="AC113" s="67"/>
    </row>
    <row r="114" customFormat="false" ht="15" hidden="false" customHeight="true" outlineLevel="0" collapsed="false">
      <c r="A114" s="224" t="str">
        <f aca="false">DY6</f>
        <v>São Luís de MB</v>
      </c>
      <c r="B114" s="224"/>
      <c r="C114" s="224"/>
      <c r="D114" s="224"/>
      <c r="E114" s="224"/>
      <c r="F114" s="224"/>
      <c r="G114" s="216" t="n">
        <f aca="false">DZ87</f>
        <v>1545.04159591667</v>
      </c>
      <c r="H114" s="216"/>
      <c r="I114" s="216"/>
      <c r="J114" s="216"/>
      <c r="K114" s="216"/>
      <c r="L114" s="217" t="n">
        <f aca="false">$AG$89</f>
        <v>0.0165</v>
      </c>
      <c r="M114" s="217"/>
      <c r="N114" s="217" t="n">
        <f aca="false">$AG$90</f>
        <v>0.076</v>
      </c>
      <c r="O114" s="217"/>
      <c r="P114" s="217" t="n">
        <f aca="false">DY91</f>
        <v>0.04</v>
      </c>
      <c r="Q114" s="217"/>
      <c r="R114" s="67" t="n">
        <f aca="false">DZ92</f>
        <v>235.986180356148</v>
      </c>
      <c r="S114" s="67"/>
      <c r="T114" s="67"/>
      <c r="U114" s="67"/>
      <c r="V114" s="67" t="n">
        <f aca="false">DZ93</f>
        <v>1781.02777627281</v>
      </c>
      <c r="W114" s="67"/>
      <c r="X114" s="67"/>
      <c r="Y114" s="67"/>
      <c r="Z114" s="67" t="n">
        <f aca="false">V114*12</f>
        <v>21372.3333152738</v>
      </c>
      <c r="AA114" s="67"/>
      <c r="AB114" s="67"/>
      <c r="AC114" s="67"/>
    </row>
    <row r="115" customFormat="false" ht="15" hidden="false" customHeight="true" outlineLevel="0" collapsed="false">
      <c r="A115" s="224" t="str">
        <f aca="false">EB6</f>
        <v>Uruaçu</v>
      </c>
      <c r="B115" s="224"/>
      <c r="C115" s="224"/>
      <c r="D115" s="224"/>
      <c r="E115" s="224"/>
      <c r="F115" s="224"/>
      <c r="G115" s="216" t="n">
        <f aca="false">EC87</f>
        <v>1545.04159591667</v>
      </c>
      <c r="H115" s="216"/>
      <c r="I115" s="216"/>
      <c r="J115" s="216"/>
      <c r="K115" s="216"/>
      <c r="L115" s="217" t="n">
        <f aca="false">$AG$89</f>
        <v>0.0165</v>
      </c>
      <c r="M115" s="217"/>
      <c r="N115" s="217" t="n">
        <f aca="false">$AG$90</f>
        <v>0.076</v>
      </c>
      <c r="O115" s="217"/>
      <c r="P115" s="217" t="n">
        <f aca="false">EB91</f>
        <v>0.03</v>
      </c>
      <c r="Q115" s="217"/>
      <c r="R115" s="67" t="n">
        <f aca="false">EC92</f>
        <v>215.68956752113</v>
      </c>
      <c r="S115" s="67"/>
      <c r="T115" s="67"/>
      <c r="U115" s="67"/>
      <c r="V115" s="67" t="n">
        <f aca="false">EC93</f>
        <v>1760.7311634378</v>
      </c>
      <c r="W115" s="67"/>
      <c r="X115" s="67"/>
      <c r="Y115" s="67"/>
      <c r="Z115" s="67" t="n">
        <f aca="false">V115*12</f>
        <v>21128.7739612536</v>
      </c>
      <c r="AA115" s="67"/>
      <c r="AB115" s="67"/>
      <c r="AC115" s="67"/>
    </row>
    <row r="116" customFormat="false" ht="15" hidden="false" customHeight="true" outlineLevel="0" collapsed="false">
      <c r="A116" s="224" t="str">
        <f aca="false">EH6</f>
        <v>Valparaíso de Goiás</v>
      </c>
      <c r="B116" s="224"/>
      <c r="C116" s="224"/>
      <c r="D116" s="224"/>
      <c r="E116" s="224"/>
      <c r="F116" s="224"/>
      <c r="G116" s="216" t="n">
        <f aca="false">EI87</f>
        <v>1545.04159591667</v>
      </c>
      <c r="H116" s="216"/>
      <c r="I116" s="216"/>
      <c r="J116" s="216"/>
      <c r="K116" s="216"/>
      <c r="L116" s="217" t="n">
        <f aca="false">$AG$89</f>
        <v>0.0165</v>
      </c>
      <c r="M116" s="217"/>
      <c r="N116" s="217" t="n">
        <f aca="false">$AG$90</f>
        <v>0.076</v>
      </c>
      <c r="O116" s="217"/>
      <c r="P116" s="217" t="n">
        <f aca="false">EH91</f>
        <v>0.05</v>
      </c>
      <c r="Q116" s="217"/>
      <c r="R116" s="67" t="n">
        <f aca="false">EI92</f>
        <v>256.756183577988</v>
      </c>
      <c r="S116" s="67"/>
      <c r="T116" s="67"/>
      <c r="U116" s="67"/>
      <c r="V116" s="67" t="n">
        <f aca="false">EI93</f>
        <v>1801.79777949465</v>
      </c>
      <c r="W116" s="67"/>
      <c r="X116" s="67"/>
      <c r="Y116" s="67"/>
      <c r="Z116" s="67" t="n">
        <f aca="false">V116*12</f>
        <v>21621.5733539359</v>
      </c>
      <c r="AA116" s="67"/>
      <c r="AB116" s="67"/>
      <c r="AC116" s="67"/>
    </row>
    <row r="117" customFormat="false" ht="15" hidden="false" customHeight="true" outlineLevel="0" collapsed="false">
      <c r="A117" s="225" t="s">
        <v>224</v>
      </c>
      <c r="B117" s="225"/>
      <c r="C117" s="225"/>
      <c r="D117" s="225"/>
      <c r="E117" s="225"/>
      <c r="F117" s="225"/>
      <c r="G117" s="226" t="n">
        <f aca="false">EM82</f>
        <v>1116.42083333333</v>
      </c>
      <c r="H117" s="226"/>
      <c r="I117" s="226"/>
      <c r="J117" s="226"/>
      <c r="K117" s="226"/>
      <c r="L117" s="227" t="n">
        <f aca="false">EL89</f>
        <v>0.0165</v>
      </c>
      <c r="M117" s="227"/>
      <c r="N117" s="227" t="n">
        <f aca="false">EL90</f>
        <v>0.076</v>
      </c>
      <c r="O117" s="227"/>
      <c r="P117" s="227" t="n">
        <v>0.03</v>
      </c>
      <c r="Q117" s="227"/>
      <c r="R117" s="228" t="n">
        <f aca="false">EM92</f>
        <v>178.436810233856</v>
      </c>
      <c r="S117" s="228"/>
      <c r="T117" s="228"/>
      <c r="U117" s="228"/>
      <c r="V117" s="228" t="n">
        <f aca="false">EM93</f>
        <v>1456.62702231719</v>
      </c>
      <c r="W117" s="228"/>
      <c r="X117" s="228"/>
      <c r="Y117" s="228"/>
      <c r="Z117" s="228" t="n">
        <f aca="false">V117*12</f>
        <v>17479.5242678063</v>
      </c>
      <c r="AA117" s="228"/>
      <c r="AB117" s="228"/>
      <c r="AC117" s="228"/>
    </row>
    <row r="118" customFormat="false" ht="15" hidden="false" customHeight="true" outlineLevel="0" collapsed="false">
      <c r="A118" s="14" t="s">
        <v>10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6" t="n">
        <f aca="false">SUM(V88:Y117)</f>
        <v>132121.125627482</v>
      </c>
      <c r="W118" s="16"/>
      <c r="X118" s="16"/>
      <c r="Y118" s="16"/>
      <c r="Z118" s="16" t="n">
        <f aca="false">V118*12</f>
        <v>1585453.50752978</v>
      </c>
      <c r="AA118" s="16"/>
      <c r="AB118" s="16"/>
      <c r="AC118" s="16"/>
    </row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6.5" hidden="false" customHeight="true" outlineLevel="0" collapsed="false"/>
    <row r="123" customFormat="false" ht="16.5" hidden="false" customHeight="true" outlineLevel="0" collapsed="false"/>
    <row r="124" customFormat="false" ht="16.5" hidden="false" customHeight="true" outlineLevel="0" collapsed="false"/>
    <row r="125" customFormat="false" ht="16.5" hidden="false" customHeight="true" outlineLevel="0" collapsed="false"/>
    <row r="126" customFormat="false" ht="16.5" hidden="false" customHeight="true" outlineLevel="0" collapsed="false"/>
    <row r="127" customFormat="false" ht="16.5" hidden="false" customHeight="true" outlineLevel="0" collapsed="false"/>
    <row r="128" customFormat="false" ht="16.5" hidden="false" customHeight="true" outlineLevel="0" collapsed="false"/>
    <row r="129" customFormat="false" ht="16.5" hidden="false" customHeight="true" outlineLevel="0" collapsed="false"/>
    <row r="130" customFormat="false" ht="16.5" hidden="false" customHeight="true" outlineLevel="0" collapsed="false"/>
    <row r="131" customFormat="false" ht="16.5" hidden="false" customHeight="true" outlineLevel="0" collapsed="false"/>
    <row r="132" customFormat="false" ht="16.5" hidden="false" customHeight="true" outlineLevel="0" collapsed="false"/>
    <row r="133" customFormat="false" ht="16.5" hidden="false" customHeight="true" outlineLevel="0" collapsed="false"/>
    <row r="134" customFormat="false" ht="16.5" hidden="false" customHeight="true" outlineLevel="0" collapsed="false"/>
    <row r="135" customFormat="false" ht="16.5" hidden="false" customHeight="true" outlineLevel="0" collapsed="false"/>
    <row r="136" customFormat="false" ht="16.5" hidden="false" customHeight="true" outlineLevel="0" collapsed="false"/>
    <row r="137" customFormat="false" ht="16.5" hidden="false" customHeight="true" outlineLevel="0" collapsed="false"/>
    <row r="138" customFormat="false" ht="16.5" hidden="false" customHeight="true" outlineLevel="0" collapsed="false"/>
    <row r="139" customFormat="false" ht="16.5" hidden="false" customHeight="true" outlineLevel="0" collapsed="false"/>
    <row r="140" customFormat="false" ht="16.5" hidden="false" customHeight="true" outlineLevel="0" collapsed="false"/>
    <row r="141" customFormat="false" ht="16.5" hidden="false" customHeight="true" outlineLevel="0" collapsed="false"/>
    <row r="142" customFormat="false" ht="16.5" hidden="false" customHeight="true" outlineLevel="0" collapsed="false"/>
    <row r="143" customFormat="false" ht="16.5" hidden="false" customHeight="true" outlineLevel="0" collapsed="false"/>
    <row r="144" customFormat="false" ht="16.5" hidden="false" customHeight="true" outlineLevel="0" collapsed="false"/>
    <row r="145" customFormat="false" ht="16.5" hidden="false" customHeight="true" outlineLevel="0" collapsed="false"/>
    <row r="146" customFormat="false" ht="16.5" hidden="false" customHeight="true" outlineLevel="0" collapsed="false"/>
    <row r="147" customFormat="false" ht="16.5" hidden="false" customHeight="true" outlineLevel="0" collapsed="false"/>
    <row r="148" customFormat="false" ht="16.5" hidden="false" customHeight="true" outlineLevel="0" collapsed="false"/>
    <row r="149" customFormat="false" ht="16.5" hidden="false" customHeight="true" outlineLevel="0" collapsed="false"/>
    <row r="150" customFormat="false" ht="16.5" hidden="false" customHeight="true" outlineLevel="0" collapsed="false"/>
    <row r="151" customFormat="false" ht="16.5" hidden="false" customHeight="true" outlineLevel="0" collapsed="false"/>
    <row r="152" customFormat="false" ht="16.5" hidden="false" customHeight="true" outlineLevel="0" collapsed="false"/>
    <row r="153" customFormat="false" ht="16.5" hidden="false" customHeight="true" outlineLevel="0" collapsed="false"/>
    <row r="154" customFormat="false" ht="16.5" hidden="false" customHeight="true" outlineLevel="0" collapsed="false"/>
    <row r="155" customFormat="false" ht="16.5" hidden="false" customHeight="true" outlineLevel="0" collapsed="false"/>
    <row r="156" customFormat="false" ht="16.5" hidden="false" customHeight="true" outlineLevel="0" collapsed="false"/>
    <row r="157" customFormat="false" ht="16.5" hidden="false" customHeight="true" outlineLevel="0" collapsed="false"/>
    <row r="158" customFormat="false" ht="16.5" hidden="false" customHeight="true" outlineLevel="0" collapsed="false"/>
    <row r="159" customFormat="false" ht="16.5" hidden="false" customHeight="true" outlineLevel="0" collapsed="false"/>
    <row r="160" customFormat="false" ht="16.5" hidden="false" customHeight="true" outlineLevel="0" collapsed="false"/>
    <row r="161" customFormat="false" ht="16.5" hidden="false" customHeight="true" outlineLevel="0" collapsed="false"/>
    <row r="162" customFormat="false" ht="16.5" hidden="false" customHeight="true" outlineLevel="0" collapsed="false"/>
    <row r="163" customFormat="false" ht="16.5" hidden="false" customHeight="true" outlineLevel="0" collapsed="false"/>
    <row r="164" customFormat="false" ht="16.5" hidden="false" customHeight="true" outlineLevel="0" collapsed="false"/>
    <row r="165" customFormat="false" ht="16.5" hidden="false" customHeight="true" outlineLevel="0" collapsed="false"/>
    <row r="166" customFormat="false" ht="16.5" hidden="false" customHeight="true" outlineLevel="0" collapsed="false"/>
    <row r="167" customFormat="false" ht="16.5" hidden="false" customHeight="true" outlineLevel="0" collapsed="false"/>
    <row r="168" customFormat="false" ht="16.5" hidden="false" customHeight="true" outlineLevel="0" collapsed="false"/>
    <row r="169" customFormat="false" ht="16.5" hidden="false" customHeight="true" outlineLevel="0" collapsed="false"/>
    <row r="170" customFormat="false" ht="16.5" hidden="false" customHeight="true" outlineLevel="0" collapsed="false"/>
    <row r="171" customFormat="false" ht="16.5" hidden="false" customHeight="true" outlineLevel="0" collapsed="false"/>
    <row r="172" customFormat="false" ht="16.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  <row r="1001" customFormat="false" ht="15.75" hidden="false" customHeight="true" outlineLevel="0" collapsed="false"/>
    <row r="1002" customFormat="false" ht="15.75" hidden="false" customHeight="true" outlineLevel="0" collapsed="false"/>
    <row r="1003" customFormat="false" ht="15.75" hidden="false" customHeight="true" outlineLevel="0" collapsed="false"/>
    <row r="1004" customFormat="false" ht="15.75" hidden="false" customHeight="true" outlineLevel="0" collapsed="false"/>
    <row r="1005" customFormat="false" ht="15.75" hidden="false" customHeight="true" outlineLevel="0" collapsed="false"/>
    <row r="1006" customFormat="false" ht="15.75" hidden="false" customHeight="true" outlineLevel="0" collapsed="false"/>
    <row r="1007" customFormat="false" ht="15.75" hidden="false" customHeight="true" outlineLevel="0" collapsed="false"/>
    <row r="1008" customFormat="false" ht="15.75" hidden="false" customHeight="true" outlineLevel="0" collapsed="false"/>
    <row r="1009" customFormat="false" ht="15.75" hidden="false" customHeight="true" outlineLevel="0" collapsed="false"/>
    <row r="1010" customFormat="false" ht="15.75" hidden="false" customHeight="true" outlineLevel="0" collapsed="false"/>
    <row r="1011" customFormat="false" ht="15.75" hidden="false" customHeight="true" outlineLevel="0" collapsed="false"/>
  </sheetData>
  <mergeCells count="3452">
    <mergeCell ref="A1:AC2"/>
    <mergeCell ref="A4:AC5"/>
    <mergeCell ref="AY5:BA5"/>
    <mergeCell ref="BB5:BD5"/>
    <mergeCell ref="BE5:BG5"/>
    <mergeCell ref="BK5:BM5"/>
    <mergeCell ref="BN5:BP5"/>
    <mergeCell ref="BQ5:BS5"/>
    <mergeCell ref="BT5:BV5"/>
    <mergeCell ref="BZ5:CB5"/>
    <mergeCell ref="CC5:CE5"/>
    <mergeCell ref="CF5:CH5"/>
    <mergeCell ref="CI5:CK5"/>
    <mergeCell ref="CO5:CQ5"/>
    <mergeCell ref="CR5:CT5"/>
    <mergeCell ref="CU5:CW5"/>
    <mergeCell ref="CX5:CZ5"/>
    <mergeCell ref="DD5:DF5"/>
    <mergeCell ref="DG5:DI5"/>
    <mergeCell ref="DJ5:DL5"/>
    <mergeCell ref="DM5:DO5"/>
    <mergeCell ref="DS5:DU5"/>
    <mergeCell ref="DV5:DX5"/>
    <mergeCell ref="DY5:EA5"/>
    <mergeCell ref="EB5:ED5"/>
    <mergeCell ref="EH5:EJ5"/>
    <mergeCell ref="AG6:AI7"/>
    <mergeCell ref="AJ6:AL7"/>
    <mergeCell ref="AM6:AO7"/>
    <mergeCell ref="AP6:AR7"/>
    <mergeCell ref="AV6:AX7"/>
    <mergeCell ref="AY6:BA7"/>
    <mergeCell ref="BB6:BD7"/>
    <mergeCell ref="BE6:BG7"/>
    <mergeCell ref="BK6:BM7"/>
    <mergeCell ref="BN6:BP7"/>
    <mergeCell ref="BQ6:BS7"/>
    <mergeCell ref="BT6:BV7"/>
    <mergeCell ref="BZ6:CB7"/>
    <mergeCell ref="CC6:CE7"/>
    <mergeCell ref="CF6:CH7"/>
    <mergeCell ref="CI6:CK7"/>
    <mergeCell ref="CO6:CQ7"/>
    <mergeCell ref="CR6:CT7"/>
    <mergeCell ref="CU6:CW7"/>
    <mergeCell ref="CX6:CZ7"/>
    <mergeCell ref="DD6:DF7"/>
    <mergeCell ref="DG6:DI7"/>
    <mergeCell ref="DJ6:DL7"/>
    <mergeCell ref="DM6:DO7"/>
    <mergeCell ref="DS6:DU7"/>
    <mergeCell ref="DV6:DX7"/>
    <mergeCell ref="DY6:EA7"/>
    <mergeCell ref="EB6:ED7"/>
    <mergeCell ref="EH6:EJ7"/>
    <mergeCell ref="EL6:EN7"/>
    <mergeCell ref="A7:AC7"/>
    <mergeCell ref="A8:A11"/>
    <mergeCell ref="B8:K11"/>
    <mergeCell ref="L8:N11"/>
    <mergeCell ref="O8:P11"/>
    <mergeCell ref="Q8:R11"/>
    <mergeCell ref="S8:T11"/>
    <mergeCell ref="U8:W11"/>
    <mergeCell ref="X8:Z11"/>
    <mergeCell ref="AA8:AC11"/>
    <mergeCell ref="AF8:AF11"/>
    <mergeCell ref="AG8:AG11"/>
    <mergeCell ref="AH8:AI11"/>
    <mergeCell ref="AJ8:AJ11"/>
    <mergeCell ref="AK8:AL11"/>
    <mergeCell ref="AM8:AM11"/>
    <mergeCell ref="AN8:AO11"/>
    <mergeCell ref="AP8:AP11"/>
    <mergeCell ref="AQ8:AR11"/>
    <mergeCell ref="AU8:AU11"/>
    <mergeCell ref="AV8:AV11"/>
    <mergeCell ref="AW8:AX11"/>
    <mergeCell ref="AY8:AY11"/>
    <mergeCell ref="AZ8:BA11"/>
    <mergeCell ref="BB8:BB11"/>
    <mergeCell ref="BC8:BD11"/>
    <mergeCell ref="BE8:BE11"/>
    <mergeCell ref="BF8:BG11"/>
    <mergeCell ref="BJ8:BJ11"/>
    <mergeCell ref="BK8:BK11"/>
    <mergeCell ref="BL8:BM11"/>
    <mergeCell ref="BN8:BN11"/>
    <mergeCell ref="BO8:BP11"/>
    <mergeCell ref="BQ8:BQ11"/>
    <mergeCell ref="BR8:BS11"/>
    <mergeCell ref="BT8:BT11"/>
    <mergeCell ref="BU8:BV11"/>
    <mergeCell ref="BY8:BY11"/>
    <mergeCell ref="BZ8:BZ11"/>
    <mergeCell ref="CA8:CB11"/>
    <mergeCell ref="CC8:CC11"/>
    <mergeCell ref="CD8:CE11"/>
    <mergeCell ref="CF8:CF11"/>
    <mergeCell ref="CG8:CH11"/>
    <mergeCell ref="CI8:CI11"/>
    <mergeCell ref="CJ8:CK11"/>
    <mergeCell ref="CN8:CN11"/>
    <mergeCell ref="CO8:CO11"/>
    <mergeCell ref="CP8:CQ11"/>
    <mergeCell ref="CR8:CR11"/>
    <mergeCell ref="CS8:CT11"/>
    <mergeCell ref="CU8:CU11"/>
    <mergeCell ref="CV8:CW11"/>
    <mergeCell ref="CX8:CX11"/>
    <mergeCell ref="CY8:CZ11"/>
    <mergeCell ref="DC8:DC11"/>
    <mergeCell ref="DD8:DD11"/>
    <mergeCell ref="DE8:DF11"/>
    <mergeCell ref="DG8:DG11"/>
    <mergeCell ref="DH8:DI11"/>
    <mergeCell ref="DJ8:DJ11"/>
    <mergeCell ref="DK8:DL11"/>
    <mergeCell ref="DM8:DM11"/>
    <mergeCell ref="DN8:DO11"/>
    <mergeCell ref="DR8:DR11"/>
    <mergeCell ref="DS8:DS11"/>
    <mergeCell ref="DT8:DU11"/>
    <mergeCell ref="DV8:DV11"/>
    <mergeCell ref="DW8:DX11"/>
    <mergeCell ref="DY8:DY11"/>
    <mergeCell ref="DZ8:EA11"/>
    <mergeCell ref="EB8:EB11"/>
    <mergeCell ref="EC8:ED11"/>
    <mergeCell ref="EG8:EG11"/>
    <mergeCell ref="EH8:EH11"/>
    <mergeCell ref="EI8:EJ11"/>
    <mergeCell ref="EK8:EK11"/>
    <mergeCell ref="EL8:EL11"/>
    <mergeCell ref="EM8:EN11"/>
    <mergeCell ref="B12:K12"/>
    <mergeCell ref="L12:N12"/>
    <mergeCell ref="O12:P12"/>
    <mergeCell ref="Q12:R12"/>
    <mergeCell ref="S12:T12"/>
    <mergeCell ref="U12:W12"/>
    <mergeCell ref="X12:Z12"/>
    <mergeCell ref="AA12:AC12"/>
    <mergeCell ref="AH12:AI12"/>
    <mergeCell ref="AK12:AL12"/>
    <mergeCell ref="AN12:AO12"/>
    <mergeCell ref="AQ12:AR12"/>
    <mergeCell ref="AW12:AX12"/>
    <mergeCell ref="AZ12:BA12"/>
    <mergeCell ref="BC12:BD12"/>
    <mergeCell ref="BF12:BG12"/>
    <mergeCell ref="BL12:BM12"/>
    <mergeCell ref="BO12:BP12"/>
    <mergeCell ref="BR12:BS12"/>
    <mergeCell ref="BU12:BV12"/>
    <mergeCell ref="CA12:CB12"/>
    <mergeCell ref="CD12:CE12"/>
    <mergeCell ref="CG12:CH12"/>
    <mergeCell ref="CJ12:CK12"/>
    <mergeCell ref="CP12:CQ12"/>
    <mergeCell ref="CS12:CT12"/>
    <mergeCell ref="CV12:CW12"/>
    <mergeCell ref="CY12:CZ12"/>
    <mergeCell ref="DE12:DF12"/>
    <mergeCell ref="DH12:DI12"/>
    <mergeCell ref="DK12:DL12"/>
    <mergeCell ref="DN12:DO12"/>
    <mergeCell ref="DT12:DU12"/>
    <mergeCell ref="DW12:DX12"/>
    <mergeCell ref="DZ12:EA12"/>
    <mergeCell ref="EC12:ED12"/>
    <mergeCell ref="EI12:EJ12"/>
    <mergeCell ref="EM12:EN12"/>
    <mergeCell ref="B13:K13"/>
    <mergeCell ref="L13:N13"/>
    <mergeCell ref="O13:P13"/>
    <mergeCell ref="Q13:R13"/>
    <mergeCell ref="S13:T13"/>
    <mergeCell ref="U13:W13"/>
    <mergeCell ref="X13:Z13"/>
    <mergeCell ref="AA13:AC13"/>
    <mergeCell ref="AH13:AI13"/>
    <mergeCell ref="AK13:AL13"/>
    <mergeCell ref="AN13:AO13"/>
    <mergeCell ref="AQ13:AR13"/>
    <mergeCell ref="AW13:AX13"/>
    <mergeCell ref="AZ13:BA13"/>
    <mergeCell ref="BC13:BD13"/>
    <mergeCell ref="BF13:BG13"/>
    <mergeCell ref="BL13:BM13"/>
    <mergeCell ref="BO13:BP13"/>
    <mergeCell ref="BR13:BS13"/>
    <mergeCell ref="BU13:BV13"/>
    <mergeCell ref="CA13:CB13"/>
    <mergeCell ref="CD13:CE13"/>
    <mergeCell ref="CG13:CH13"/>
    <mergeCell ref="CJ13:CK13"/>
    <mergeCell ref="CP13:CQ13"/>
    <mergeCell ref="CS13:CT13"/>
    <mergeCell ref="CV13:CW13"/>
    <mergeCell ref="CY13:CZ13"/>
    <mergeCell ref="DE13:DF13"/>
    <mergeCell ref="DH13:DI13"/>
    <mergeCell ref="DK13:DL13"/>
    <mergeCell ref="DN13:DO13"/>
    <mergeCell ref="DT13:DU13"/>
    <mergeCell ref="DW13:DX13"/>
    <mergeCell ref="DZ13:EA13"/>
    <mergeCell ref="EC13:ED13"/>
    <mergeCell ref="EI13:EJ13"/>
    <mergeCell ref="EM13:EN13"/>
    <mergeCell ref="B14:K14"/>
    <mergeCell ref="L14:N14"/>
    <mergeCell ref="O14:P14"/>
    <mergeCell ref="Q14:R14"/>
    <mergeCell ref="S14:T14"/>
    <mergeCell ref="U14:W14"/>
    <mergeCell ref="X14:Z14"/>
    <mergeCell ref="AA14:AC14"/>
    <mergeCell ref="AH14:AI14"/>
    <mergeCell ref="AK14:AL14"/>
    <mergeCell ref="AN14:AO14"/>
    <mergeCell ref="AQ14:AR14"/>
    <mergeCell ref="AW14:AX14"/>
    <mergeCell ref="AZ14:BA14"/>
    <mergeCell ref="BC14:BD14"/>
    <mergeCell ref="BF14:BG14"/>
    <mergeCell ref="BL14:BM14"/>
    <mergeCell ref="BO14:BP14"/>
    <mergeCell ref="BR14:BS14"/>
    <mergeCell ref="BU14:BV14"/>
    <mergeCell ref="CA14:CB14"/>
    <mergeCell ref="CD14:CE14"/>
    <mergeCell ref="CG14:CH14"/>
    <mergeCell ref="CJ14:CK14"/>
    <mergeCell ref="CP14:CQ14"/>
    <mergeCell ref="CS14:CT14"/>
    <mergeCell ref="CV14:CW14"/>
    <mergeCell ref="CY14:CZ14"/>
    <mergeCell ref="DE14:DF14"/>
    <mergeCell ref="DH14:DI14"/>
    <mergeCell ref="DK14:DL14"/>
    <mergeCell ref="DN14:DO14"/>
    <mergeCell ref="DT14:DU14"/>
    <mergeCell ref="DW14:DX14"/>
    <mergeCell ref="DZ14:EA14"/>
    <mergeCell ref="EC14:ED14"/>
    <mergeCell ref="EI14:EJ14"/>
    <mergeCell ref="EM14:EN14"/>
    <mergeCell ref="B15:K15"/>
    <mergeCell ref="L15:N15"/>
    <mergeCell ref="O15:P15"/>
    <mergeCell ref="Q15:R15"/>
    <mergeCell ref="S15:T15"/>
    <mergeCell ref="U15:W15"/>
    <mergeCell ref="X15:Z15"/>
    <mergeCell ref="AA15:AC15"/>
    <mergeCell ref="AH15:AI15"/>
    <mergeCell ref="AK15:AL15"/>
    <mergeCell ref="AN15:AO15"/>
    <mergeCell ref="AQ15:AR15"/>
    <mergeCell ref="AW15:AX15"/>
    <mergeCell ref="AZ15:BA15"/>
    <mergeCell ref="BC15:BD15"/>
    <mergeCell ref="BF15:BG15"/>
    <mergeCell ref="BL15:BM15"/>
    <mergeCell ref="BO15:BP15"/>
    <mergeCell ref="BR15:BS15"/>
    <mergeCell ref="BU15:BV15"/>
    <mergeCell ref="CA15:CB15"/>
    <mergeCell ref="CD15:CE15"/>
    <mergeCell ref="CG15:CH15"/>
    <mergeCell ref="CJ15:CK15"/>
    <mergeCell ref="CP15:CQ15"/>
    <mergeCell ref="CS15:CT15"/>
    <mergeCell ref="CV15:CW15"/>
    <mergeCell ref="CY15:CZ15"/>
    <mergeCell ref="DE15:DF15"/>
    <mergeCell ref="DH15:DI15"/>
    <mergeCell ref="DK15:DL15"/>
    <mergeCell ref="DN15:DO15"/>
    <mergeCell ref="DT15:DU15"/>
    <mergeCell ref="DW15:DX15"/>
    <mergeCell ref="DZ15:EA15"/>
    <mergeCell ref="EC15:ED15"/>
    <mergeCell ref="EI15:EJ15"/>
    <mergeCell ref="EM15:EN15"/>
    <mergeCell ref="B16:K16"/>
    <mergeCell ref="L16:N16"/>
    <mergeCell ref="O16:P16"/>
    <mergeCell ref="Q16:R16"/>
    <mergeCell ref="S16:T16"/>
    <mergeCell ref="U16:W16"/>
    <mergeCell ref="X16:Z16"/>
    <mergeCell ref="AA16:AC16"/>
    <mergeCell ref="AH16:AI16"/>
    <mergeCell ref="AK16:AL16"/>
    <mergeCell ref="AN16:AO16"/>
    <mergeCell ref="AQ16:AR16"/>
    <mergeCell ref="AW16:AX16"/>
    <mergeCell ref="AZ16:BA16"/>
    <mergeCell ref="BC16:BD16"/>
    <mergeCell ref="BF16:BG16"/>
    <mergeCell ref="BL16:BM16"/>
    <mergeCell ref="BO16:BP16"/>
    <mergeCell ref="BR16:BS16"/>
    <mergeCell ref="BU16:BV16"/>
    <mergeCell ref="CA16:CB16"/>
    <mergeCell ref="CD16:CE16"/>
    <mergeCell ref="CG16:CH16"/>
    <mergeCell ref="CJ16:CK16"/>
    <mergeCell ref="CP16:CQ16"/>
    <mergeCell ref="CS16:CT16"/>
    <mergeCell ref="CV16:CW16"/>
    <mergeCell ref="CY16:CZ16"/>
    <mergeCell ref="DE16:DF16"/>
    <mergeCell ref="DH16:DI16"/>
    <mergeCell ref="DK16:DL16"/>
    <mergeCell ref="DN16:DO16"/>
    <mergeCell ref="DT16:DU16"/>
    <mergeCell ref="DW16:DX16"/>
    <mergeCell ref="DZ16:EA16"/>
    <mergeCell ref="EC16:ED16"/>
    <mergeCell ref="EI16:EJ16"/>
    <mergeCell ref="EM16:EN16"/>
    <mergeCell ref="B17:K17"/>
    <mergeCell ref="L17:N17"/>
    <mergeCell ref="O17:P17"/>
    <mergeCell ref="Q17:R17"/>
    <mergeCell ref="S17:T17"/>
    <mergeCell ref="U17:W17"/>
    <mergeCell ref="X17:Z17"/>
    <mergeCell ref="AA17:AC17"/>
    <mergeCell ref="AH17:AI17"/>
    <mergeCell ref="AK17:AL17"/>
    <mergeCell ref="AN17:AO17"/>
    <mergeCell ref="AQ17:AR17"/>
    <mergeCell ref="AW17:AX17"/>
    <mergeCell ref="AZ17:BA17"/>
    <mergeCell ref="BC17:BD17"/>
    <mergeCell ref="BF17:BG17"/>
    <mergeCell ref="BL17:BM17"/>
    <mergeCell ref="BO17:BP17"/>
    <mergeCell ref="BR17:BS17"/>
    <mergeCell ref="BU17:BV17"/>
    <mergeCell ref="CA17:CB17"/>
    <mergeCell ref="CD17:CE17"/>
    <mergeCell ref="CG17:CH17"/>
    <mergeCell ref="CJ17:CK17"/>
    <mergeCell ref="CP17:CQ17"/>
    <mergeCell ref="CS17:CT17"/>
    <mergeCell ref="CV17:CW17"/>
    <mergeCell ref="CY17:CZ17"/>
    <mergeCell ref="DE17:DF17"/>
    <mergeCell ref="DH17:DI17"/>
    <mergeCell ref="DK17:DL17"/>
    <mergeCell ref="DN17:DO17"/>
    <mergeCell ref="DT17:DU17"/>
    <mergeCell ref="DW17:DX17"/>
    <mergeCell ref="DZ17:EA17"/>
    <mergeCell ref="EC17:ED17"/>
    <mergeCell ref="EI17:EJ17"/>
    <mergeCell ref="EM17:EN17"/>
    <mergeCell ref="B18:K18"/>
    <mergeCell ref="L18:N18"/>
    <mergeCell ref="O18:P18"/>
    <mergeCell ref="Q18:R18"/>
    <mergeCell ref="S18:T18"/>
    <mergeCell ref="U18:W18"/>
    <mergeCell ref="X18:Z18"/>
    <mergeCell ref="AA18:AC18"/>
    <mergeCell ref="AH18:AI18"/>
    <mergeCell ref="AK18:AL18"/>
    <mergeCell ref="AN18:AO18"/>
    <mergeCell ref="AQ18:AR18"/>
    <mergeCell ref="AW18:AX18"/>
    <mergeCell ref="AZ18:BA18"/>
    <mergeCell ref="BC18:BD18"/>
    <mergeCell ref="BF18:BG18"/>
    <mergeCell ref="BL18:BM18"/>
    <mergeCell ref="BO18:BP18"/>
    <mergeCell ref="BR18:BS18"/>
    <mergeCell ref="BU18:BV18"/>
    <mergeCell ref="CA18:CB18"/>
    <mergeCell ref="CD18:CE18"/>
    <mergeCell ref="CG18:CH18"/>
    <mergeCell ref="CJ18:CK18"/>
    <mergeCell ref="CP18:CQ18"/>
    <mergeCell ref="CS18:CT18"/>
    <mergeCell ref="CV18:CW18"/>
    <mergeCell ref="CY18:CZ18"/>
    <mergeCell ref="DE18:DF18"/>
    <mergeCell ref="DH18:DI18"/>
    <mergeCell ref="DK18:DL18"/>
    <mergeCell ref="DN18:DO18"/>
    <mergeCell ref="DT18:DU18"/>
    <mergeCell ref="DW18:DX18"/>
    <mergeCell ref="DZ18:EA18"/>
    <mergeCell ref="EC18:ED18"/>
    <mergeCell ref="EI18:EJ18"/>
    <mergeCell ref="EM18:EN18"/>
    <mergeCell ref="B19:K19"/>
    <mergeCell ref="L19:N19"/>
    <mergeCell ref="O19:P19"/>
    <mergeCell ref="Q19:R19"/>
    <mergeCell ref="S19:T19"/>
    <mergeCell ref="U19:W19"/>
    <mergeCell ref="X19:Z19"/>
    <mergeCell ref="AA19:AC19"/>
    <mergeCell ref="AH19:AI19"/>
    <mergeCell ref="AK19:AL19"/>
    <mergeCell ref="AN19:AO19"/>
    <mergeCell ref="AQ19:AR19"/>
    <mergeCell ref="AW19:AX19"/>
    <mergeCell ref="AZ19:BA19"/>
    <mergeCell ref="BC19:BD19"/>
    <mergeCell ref="BF19:BG19"/>
    <mergeCell ref="BL19:BM19"/>
    <mergeCell ref="BO19:BP19"/>
    <mergeCell ref="BR19:BS19"/>
    <mergeCell ref="BU19:BV19"/>
    <mergeCell ref="CA19:CB19"/>
    <mergeCell ref="CD19:CE19"/>
    <mergeCell ref="CG19:CH19"/>
    <mergeCell ref="CJ19:CK19"/>
    <mergeCell ref="CP19:CQ19"/>
    <mergeCell ref="CS19:CT19"/>
    <mergeCell ref="CV19:CW19"/>
    <mergeCell ref="CY19:CZ19"/>
    <mergeCell ref="DE19:DF19"/>
    <mergeCell ref="DH19:DI19"/>
    <mergeCell ref="DK19:DL19"/>
    <mergeCell ref="DN19:DO19"/>
    <mergeCell ref="DT19:DU19"/>
    <mergeCell ref="DW19:DX19"/>
    <mergeCell ref="DZ19:EA19"/>
    <mergeCell ref="EC19:ED19"/>
    <mergeCell ref="EI19:EJ19"/>
    <mergeCell ref="EM19:EN19"/>
    <mergeCell ref="B20:K20"/>
    <mergeCell ref="L20:N20"/>
    <mergeCell ref="O20:P20"/>
    <mergeCell ref="Q20:R20"/>
    <mergeCell ref="S20:T20"/>
    <mergeCell ref="U20:W20"/>
    <mergeCell ref="X20:Z20"/>
    <mergeCell ref="AA20:AC20"/>
    <mergeCell ref="AH20:AI20"/>
    <mergeCell ref="AK20:AL20"/>
    <mergeCell ref="AN20:AO20"/>
    <mergeCell ref="AQ20:AR20"/>
    <mergeCell ref="AW20:AX20"/>
    <mergeCell ref="AZ20:BA20"/>
    <mergeCell ref="BC20:BD20"/>
    <mergeCell ref="BF20:BG20"/>
    <mergeCell ref="BL20:BM20"/>
    <mergeCell ref="BO20:BP20"/>
    <mergeCell ref="BR20:BS20"/>
    <mergeCell ref="BU20:BV20"/>
    <mergeCell ref="CA20:CB20"/>
    <mergeCell ref="CD20:CE20"/>
    <mergeCell ref="CG20:CH20"/>
    <mergeCell ref="CJ20:CK20"/>
    <mergeCell ref="CP20:CQ20"/>
    <mergeCell ref="CS20:CT20"/>
    <mergeCell ref="CV20:CW20"/>
    <mergeCell ref="CY20:CZ20"/>
    <mergeCell ref="DE20:DF20"/>
    <mergeCell ref="DH20:DI20"/>
    <mergeCell ref="DK20:DL20"/>
    <mergeCell ref="DN20:DO20"/>
    <mergeCell ref="DT20:DU20"/>
    <mergeCell ref="DW20:DX20"/>
    <mergeCell ref="DZ20:EA20"/>
    <mergeCell ref="EC20:ED20"/>
    <mergeCell ref="EI20:EJ20"/>
    <mergeCell ref="EM20:EN20"/>
    <mergeCell ref="B21:K21"/>
    <mergeCell ref="L21:N21"/>
    <mergeCell ref="O21:P21"/>
    <mergeCell ref="Q21:R21"/>
    <mergeCell ref="S21:T21"/>
    <mergeCell ref="U21:W21"/>
    <mergeCell ref="X21:Z21"/>
    <mergeCell ref="AA21:AC21"/>
    <mergeCell ref="AH21:AI21"/>
    <mergeCell ref="AK21:AL21"/>
    <mergeCell ref="AN21:AO21"/>
    <mergeCell ref="AQ21:AR21"/>
    <mergeCell ref="AW21:AX21"/>
    <mergeCell ref="AZ21:BA21"/>
    <mergeCell ref="BC21:BD21"/>
    <mergeCell ref="BF21:BG21"/>
    <mergeCell ref="BL21:BM21"/>
    <mergeCell ref="BO21:BP21"/>
    <mergeCell ref="BR21:BS21"/>
    <mergeCell ref="BU21:BV21"/>
    <mergeCell ref="CA21:CB21"/>
    <mergeCell ref="CD21:CE21"/>
    <mergeCell ref="CG21:CH21"/>
    <mergeCell ref="CJ21:CK21"/>
    <mergeCell ref="CP21:CQ21"/>
    <mergeCell ref="CS21:CT21"/>
    <mergeCell ref="CV21:CW21"/>
    <mergeCell ref="CY21:CZ21"/>
    <mergeCell ref="DE21:DF21"/>
    <mergeCell ref="DH21:DI21"/>
    <mergeCell ref="DK21:DL21"/>
    <mergeCell ref="DN21:DO21"/>
    <mergeCell ref="DT21:DU21"/>
    <mergeCell ref="DW21:DX21"/>
    <mergeCell ref="DZ21:EA21"/>
    <mergeCell ref="EC21:ED21"/>
    <mergeCell ref="EI21:EJ21"/>
    <mergeCell ref="EM21:EN21"/>
    <mergeCell ref="B22:K22"/>
    <mergeCell ref="L22:N22"/>
    <mergeCell ref="O22:P22"/>
    <mergeCell ref="Q22:R22"/>
    <mergeCell ref="S22:T22"/>
    <mergeCell ref="U22:W22"/>
    <mergeCell ref="X22:Z22"/>
    <mergeCell ref="AA22:AC22"/>
    <mergeCell ref="AH22:AI22"/>
    <mergeCell ref="AK22:AL22"/>
    <mergeCell ref="AN22:AO22"/>
    <mergeCell ref="AQ22:AR22"/>
    <mergeCell ref="AW22:AX22"/>
    <mergeCell ref="AZ22:BA22"/>
    <mergeCell ref="BC22:BD22"/>
    <mergeCell ref="BF22:BG22"/>
    <mergeCell ref="BL22:BM22"/>
    <mergeCell ref="BO22:BP22"/>
    <mergeCell ref="BR22:BS22"/>
    <mergeCell ref="BU22:BV22"/>
    <mergeCell ref="CA22:CB22"/>
    <mergeCell ref="CD22:CE22"/>
    <mergeCell ref="CG22:CH22"/>
    <mergeCell ref="CJ22:CK22"/>
    <mergeCell ref="CP22:CQ22"/>
    <mergeCell ref="CS22:CT22"/>
    <mergeCell ref="CV22:CW22"/>
    <mergeCell ref="CY22:CZ22"/>
    <mergeCell ref="DE22:DF22"/>
    <mergeCell ref="DH22:DI22"/>
    <mergeCell ref="DK22:DL22"/>
    <mergeCell ref="DN22:DO22"/>
    <mergeCell ref="DT22:DU22"/>
    <mergeCell ref="DW22:DX22"/>
    <mergeCell ref="DZ22:EA22"/>
    <mergeCell ref="EC22:ED22"/>
    <mergeCell ref="EI22:EJ22"/>
    <mergeCell ref="EM22:EN22"/>
    <mergeCell ref="B23:K23"/>
    <mergeCell ref="L23:N23"/>
    <mergeCell ref="O23:P23"/>
    <mergeCell ref="Q23:R23"/>
    <mergeCell ref="S23:T23"/>
    <mergeCell ref="U23:W23"/>
    <mergeCell ref="X23:Z23"/>
    <mergeCell ref="AA23:AC23"/>
    <mergeCell ref="AH23:AI23"/>
    <mergeCell ref="AK23:AL23"/>
    <mergeCell ref="AN23:AO23"/>
    <mergeCell ref="AQ23:AR23"/>
    <mergeCell ref="AW23:AX23"/>
    <mergeCell ref="AZ23:BA23"/>
    <mergeCell ref="BC23:BD23"/>
    <mergeCell ref="BF23:BG23"/>
    <mergeCell ref="BL23:BM23"/>
    <mergeCell ref="BO23:BP23"/>
    <mergeCell ref="BR23:BS23"/>
    <mergeCell ref="BU23:BV23"/>
    <mergeCell ref="CA23:CB23"/>
    <mergeCell ref="CD23:CE23"/>
    <mergeCell ref="CG23:CH23"/>
    <mergeCell ref="CJ23:CK23"/>
    <mergeCell ref="CP23:CQ23"/>
    <mergeCell ref="CS23:CT23"/>
    <mergeCell ref="CV23:CW23"/>
    <mergeCell ref="CY23:CZ23"/>
    <mergeCell ref="DE23:DF23"/>
    <mergeCell ref="DH23:DI23"/>
    <mergeCell ref="DK23:DL23"/>
    <mergeCell ref="DN23:DO23"/>
    <mergeCell ref="DT23:DU23"/>
    <mergeCell ref="DW23:DX23"/>
    <mergeCell ref="DZ23:EA23"/>
    <mergeCell ref="EC23:ED23"/>
    <mergeCell ref="EI23:EJ23"/>
    <mergeCell ref="EM23:EN23"/>
    <mergeCell ref="B24:K24"/>
    <mergeCell ref="L24:N24"/>
    <mergeCell ref="O24:P24"/>
    <mergeCell ref="Q24:R24"/>
    <mergeCell ref="S24:T24"/>
    <mergeCell ref="U24:W24"/>
    <mergeCell ref="X24:Z24"/>
    <mergeCell ref="AA24:AC24"/>
    <mergeCell ref="AH24:AI24"/>
    <mergeCell ref="AK24:AL24"/>
    <mergeCell ref="AN24:AO24"/>
    <mergeCell ref="AQ24:AR24"/>
    <mergeCell ref="AW24:AX24"/>
    <mergeCell ref="AZ24:BA24"/>
    <mergeCell ref="BC24:BD24"/>
    <mergeCell ref="BF24:BG24"/>
    <mergeCell ref="BL24:BM24"/>
    <mergeCell ref="BO24:BP24"/>
    <mergeCell ref="BR24:BS24"/>
    <mergeCell ref="BU24:BV24"/>
    <mergeCell ref="CA24:CB24"/>
    <mergeCell ref="CD24:CE24"/>
    <mergeCell ref="CG24:CH24"/>
    <mergeCell ref="CJ24:CK24"/>
    <mergeCell ref="CP24:CQ24"/>
    <mergeCell ref="CS24:CT24"/>
    <mergeCell ref="CV24:CW24"/>
    <mergeCell ref="CY24:CZ24"/>
    <mergeCell ref="DE24:DF24"/>
    <mergeCell ref="DH24:DI24"/>
    <mergeCell ref="DK24:DL24"/>
    <mergeCell ref="DN24:DO24"/>
    <mergeCell ref="DT24:DU24"/>
    <mergeCell ref="DW24:DX24"/>
    <mergeCell ref="DZ24:EA24"/>
    <mergeCell ref="EC24:ED24"/>
    <mergeCell ref="EI24:EJ24"/>
    <mergeCell ref="EM24:EN24"/>
    <mergeCell ref="B25:K25"/>
    <mergeCell ref="L25:N25"/>
    <mergeCell ref="O25:P25"/>
    <mergeCell ref="Q25:R25"/>
    <mergeCell ref="S25:T25"/>
    <mergeCell ref="U25:W25"/>
    <mergeCell ref="X25:Z25"/>
    <mergeCell ref="AA25:AC25"/>
    <mergeCell ref="AH25:AI25"/>
    <mergeCell ref="AK25:AL25"/>
    <mergeCell ref="AN25:AO25"/>
    <mergeCell ref="AQ25:AR25"/>
    <mergeCell ref="AW25:AX25"/>
    <mergeCell ref="AZ25:BA25"/>
    <mergeCell ref="BC25:BD25"/>
    <mergeCell ref="BF25:BG25"/>
    <mergeCell ref="BL25:BM25"/>
    <mergeCell ref="BO25:BP25"/>
    <mergeCell ref="BR25:BS25"/>
    <mergeCell ref="BU25:BV25"/>
    <mergeCell ref="CA25:CB25"/>
    <mergeCell ref="CD25:CE25"/>
    <mergeCell ref="CG25:CH25"/>
    <mergeCell ref="CJ25:CK25"/>
    <mergeCell ref="CP25:CQ25"/>
    <mergeCell ref="CS25:CT25"/>
    <mergeCell ref="CV25:CW25"/>
    <mergeCell ref="CY25:CZ25"/>
    <mergeCell ref="DE25:DF25"/>
    <mergeCell ref="DH25:DI25"/>
    <mergeCell ref="DK25:DL25"/>
    <mergeCell ref="DN25:DO25"/>
    <mergeCell ref="DT25:DU25"/>
    <mergeCell ref="DW25:DX25"/>
    <mergeCell ref="DZ25:EA25"/>
    <mergeCell ref="EC25:ED25"/>
    <mergeCell ref="EI25:EJ25"/>
    <mergeCell ref="EM25:EN25"/>
    <mergeCell ref="B26:K26"/>
    <mergeCell ref="L26:N26"/>
    <mergeCell ref="O26:P26"/>
    <mergeCell ref="Q26:R26"/>
    <mergeCell ref="S26:T26"/>
    <mergeCell ref="U26:W26"/>
    <mergeCell ref="X26:Z26"/>
    <mergeCell ref="AA26:AC26"/>
    <mergeCell ref="AH26:AI26"/>
    <mergeCell ref="AK26:AL26"/>
    <mergeCell ref="AN26:AO26"/>
    <mergeCell ref="AQ26:AR26"/>
    <mergeCell ref="AW26:AX26"/>
    <mergeCell ref="AZ26:BA26"/>
    <mergeCell ref="BC26:BD26"/>
    <mergeCell ref="BF26:BG26"/>
    <mergeCell ref="BL26:BM26"/>
    <mergeCell ref="BO26:BP26"/>
    <mergeCell ref="BR26:BS26"/>
    <mergeCell ref="BU26:BV26"/>
    <mergeCell ref="CA26:CB26"/>
    <mergeCell ref="CD26:CE26"/>
    <mergeCell ref="CG26:CH26"/>
    <mergeCell ref="CJ26:CK26"/>
    <mergeCell ref="CP26:CQ26"/>
    <mergeCell ref="CS26:CT26"/>
    <mergeCell ref="CV26:CW26"/>
    <mergeCell ref="CY26:CZ26"/>
    <mergeCell ref="DE26:DF26"/>
    <mergeCell ref="DH26:DI26"/>
    <mergeCell ref="DK26:DL26"/>
    <mergeCell ref="DN26:DO26"/>
    <mergeCell ref="DT26:DU26"/>
    <mergeCell ref="DW26:DX26"/>
    <mergeCell ref="DZ26:EA26"/>
    <mergeCell ref="EC26:ED26"/>
    <mergeCell ref="EI26:EJ26"/>
    <mergeCell ref="EM26:EN26"/>
    <mergeCell ref="B27:K27"/>
    <mergeCell ref="L27:N27"/>
    <mergeCell ref="O27:P27"/>
    <mergeCell ref="Q27:R27"/>
    <mergeCell ref="S27:T27"/>
    <mergeCell ref="U27:W27"/>
    <mergeCell ref="X27:Z27"/>
    <mergeCell ref="AA27:AC27"/>
    <mergeCell ref="AH27:AI27"/>
    <mergeCell ref="AK27:AL27"/>
    <mergeCell ref="AN27:AO27"/>
    <mergeCell ref="AQ27:AR27"/>
    <mergeCell ref="AW27:AX27"/>
    <mergeCell ref="AZ27:BA27"/>
    <mergeCell ref="BC27:BD27"/>
    <mergeCell ref="BF27:BG27"/>
    <mergeCell ref="BL27:BM27"/>
    <mergeCell ref="BO27:BP27"/>
    <mergeCell ref="BR27:BS27"/>
    <mergeCell ref="BU27:BV27"/>
    <mergeCell ref="CA27:CB27"/>
    <mergeCell ref="CD27:CE27"/>
    <mergeCell ref="CG27:CH27"/>
    <mergeCell ref="CJ27:CK27"/>
    <mergeCell ref="CP27:CQ27"/>
    <mergeCell ref="CS27:CT27"/>
    <mergeCell ref="CV27:CW27"/>
    <mergeCell ref="CY27:CZ27"/>
    <mergeCell ref="DE27:DF27"/>
    <mergeCell ref="DH27:DI27"/>
    <mergeCell ref="DK27:DL27"/>
    <mergeCell ref="DN27:DO27"/>
    <mergeCell ref="DT27:DU27"/>
    <mergeCell ref="DW27:DX27"/>
    <mergeCell ref="DZ27:EA27"/>
    <mergeCell ref="EC27:ED27"/>
    <mergeCell ref="EI27:EJ27"/>
    <mergeCell ref="EM27:EN27"/>
    <mergeCell ref="B28:K28"/>
    <mergeCell ref="L28:N28"/>
    <mergeCell ref="O28:P28"/>
    <mergeCell ref="Q28:R28"/>
    <mergeCell ref="S28:T28"/>
    <mergeCell ref="U28:W28"/>
    <mergeCell ref="X28:Z28"/>
    <mergeCell ref="AA28:AC28"/>
    <mergeCell ref="AH28:AI28"/>
    <mergeCell ref="AK28:AL28"/>
    <mergeCell ref="AN28:AO28"/>
    <mergeCell ref="AQ28:AR28"/>
    <mergeCell ref="AW28:AX28"/>
    <mergeCell ref="AZ28:BA28"/>
    <mergeCell ref="BC28:BD28"/>
    <mergeCell ref="BF28:BG28"/>
    <mergeCell ref="BL28:BM28"/>
    <mergeCell ref="BO28:BP28"/>
    <mergeCell ref="BR28:BS28"/>
    <mergeCell ref="BU28:BV28"/>
    <mergeCell ref="CA28:CB28"/>
    <mergeCell ref="CD28:CE28"/>
    <mergeCell ref="CG28:CH28"/>
    <mergeCell ref="CJ28:CK28"/>
    <mergeCell ref="CP28:CQ28"/>
    <mergeCell ref="CS28:CT28"/>
    <mergeCell ref="CV28:CW28"/>
    <mergeCell ref="CY28:CZ28"/>
    <mergeCell ref="DE28:DF28"/>
    <mergeCell ref="DH28:DI28"/>
    <mergeCell ref="DK28:DL28"/>
    <mergeCell ref="DN28:DO28"/>
    <mergeCell ref="DT28:DU28"/>
    <mergeCell ref="DW28:DX28"/>
    <mergeCell ref="DZ28:EA28"/>
    <mergeCell ref="EC28:ED28"/>
    <mergeCell ref="EI28:EJ28"/>
    <mergeCell ref="EM28:EN28"/>
    <mergeCell ref="B29:K29"/>
    <mergeCell ref="L29:N29"/>
    <mergeCell ref="O29:P29"/>
    <mergeCell ref="Q29:R29"/>
    <mergeCell ref="S29:T29"/>
    <mergeCell ref="U29:W29"/>
    <mergeCell ref="X29:Z29"/>
    <mergeCell ref="AA29:AC29"/>
    <mergeCell ref="AH29:AI29"/>
    <mergeCell ref="AK29:AL29"/>
    <mergeCell ref="AN29:AO29"/>
    <mergeCell ref="AQ29:AR29"/>
    <mergeCell ref="AW29:AX29"/>
    <mergeCell ref="AZ29:BA29"/>
    <mergeCell ref="BC29:BD29"/>
    <mergeCell ref="BF29:BG29"/>
    <mergeCell ref="BL29:BM29"/>
    <mergeCell ref="BO29:BP29"/>
    <mergeCell ref="BR29:BS29"/>
    <mergeCell ref="BU29:BV29"/>
    <mergeCell ref="CA29:CB29"/>
    <mergeCell ref="CD29:CE29"/>
    <mergeCell ref="CG29:CH29"/>
    <mergeCell ref="CJ29:CK29"/>
    <mergeCell ref="CP29:CQ29"/>
    <mergeCell ref="CS29:CT29"/>
    <mergeCell ref="CV29:CW29"/>
    <mergeCell ref="CY29:CZ29"/>
    <mergeCell ref="DE29:DF29"/>
    <mergeCell ref="DH29:DI29"/>
    <mergeCell ref="DK29:DL29"/>
    <mergeCell ref="DN29:DO29"/>
    <mergeCell ref="DT29:DU29"/>
    <mergeCell ref="DW29:DX29"/>
    <mergeCell ref="DZ29:EA29"/>
    <mergeCell ref="EC29:ED29"/>
    <mergeCell ref="EI29:EJ29"/>
    <mergeCell ref="EM29:EN29"/>
    <mergeCell ref="B30:K30"/>
    <mergeCell ref="L30:N30"/>
    <mergeCell ref="O30:P30"/>
    <mergeCell ref="Q30:R30"/>
    <mergeCell ref="S30:T30"/>
    <mergeCell ref="U30:W30"/>
    <mergeCell ref="X30:Z30"/>
    <mergeCell ref="AA30:AC30"/>
    <mergeCell ref="AH30:AI30"/>
    <mergeCell ref="AK30:AL30"/>
    <mergeCell ref="AN30:AO30"/>
    <mergeCell ref="AQ30:AR30"/>
    <mergeCell ref="AW30:AX30"/>
    <mergeCell ref="AZ30:BA30"/>
    <mergeCell ref="BC30:BD30"/>
    <mergeCell ref="BF30:BG30"/>
    <mergeCell ref="BL30:BM30"/>
    <mergeCell ref="BO30:BP30"/>
    <mergeCell ref="BR30:BS30"/>
    <mergeCell ref="BU30:BV30"/>
    <mergeCell ref="CA30:CB30"/>
    <mergeCell ref="CD30:CE30"/>
    <mergeCell ref="CG30:CH30"/>
    <mergeCell ref="CJ30:CK30"/>
    <mergeCell ref="CP30:CQ30"/>
    <mergeCell ref="CS30:CT30"/>
    <mergeCell ref="CV30:CW30"/>
    <mergeCell ref="CY30:CZ30"/>
    <mergeCell ref="DE30:DF30"/>
    <mergeCell ref="DH30:DI30"/>
    <mergeCell ref="DK30:DL30"/>
    <mergeCell ref="DN30:DO30"/>
    <mergeCell ref="DT30:DU30"/>
    <mergeCell ref="DW30:DX30"/>
    <mergeCell ref="DZ30:EA30"/>
    <mergeCell ref="EC30:ED30"/>
    <mergeCell ref="EI30:EJ30"/>
    <mergeCell ref="EM30:EN30"/>
    <mergeCell ref="B31:K31"/>
    <mergeCell ref="L31:N31"/>
    <mergeCell ref="O31:P31"/>
    <mergeCell ref="Q31:R31"/>
    <mergeCell ref="S31:T31"/>
    <mergeCell ref="U31:W31"/>
    <mergeCell ref="X31:Z31"/>
    <mergeCell ref="AA31:AC31"/>
    <mergeCell ref="AH31:AI31"/>
    <mergeCell ref="AK31:AL31"/>
    <mergeCell ref="AN31:AO31"/>
    <mergeCell ref="AQ31:AR31"/>
    <mergeCell ref="AW31:AX31"/>
    <mergeCell ref="AZ31:BA31"/>
    <mergeCell ref="BC31:BD31"/>
    <mergeCell ref="BF31:BG31"/>
    <mergeCell ref="BL31:BM31"/>
    <mergeCell ref="BO31:BP31"/>
    <mergeCell ref="BR31:BS31"/>
    <mergeCell ref="BU31:BV31"/>
    <mergeCell ref="CA31:CB31"/>
    <mergeCell ref="CD31:CE31"/>
    <mergeCell ref="CG31:CH31"/>
    <mergeCell ref="CJ31:CK31"/>
    <mergeCell ref="CP31:CQ31"/>
    <mergeCell ref="CS31:CT31"/>
    <mergeCell ref="CV31:CW31"/>
    <mergeCell ref="CY31:CZ31"/>
    <mergeCell ref="DE31:DF31"/>
    <mergeCell ref="DH31:DI31"/>
    <mergeCell ref="DK31:DL31"/>
    <mergeCell ref="DN31:DO31"/>
    <mergeCell ref="DT31:DU31"/>
    <mergeCell ref="DW31:DX31"/>
    <mergeCell ref="DZ31:EA31"/>
    <mergeCell ref="EC31:ED31"/>
    <mergeCell ref="EI31:EJ31"/>
    <mergeCell ref="EM31:EN31"/>
    <mergeCell ref="B32:K32"/>
    <mergeCell ref="L32:N32"/>
    <mergeCell ref="O32:P32"/>
    <mergeCell ref="Q32:R32"/>
    <mergeCell ref="S32:T32"/>
    <mergeCell ref="U32:W32"/>
    <mergeCell ref="X32:Z32"/>
    <mergeCell ref="AA32:AC32"/>
    <mergeCell ref="AH32:AI32"/>
    <mergeCell ref="AK32:AL32"/>
    <mergeCell ref="AN32:AO32"/>
    <mergeCell ref="AQ32:AR32"/>
    <mergeCell ref="AW32:AX32"/>
    <mergeCell ref="AZ32:BA32"/>
    <mergeCell ref="BC32:BD32"/>
    <mergeCell ref="BF32:BG32"/>
    <mergeCell ref="BL32:BM32"/>
    <mergeCell ref="BO32:BP32"/>
    <mergeCell ref="BR32:BS32"/>
    <mergeCell ref="BU32:BV32"/>
    <mergeCell ref="CA32:CB32"/>
    <mergeCell ref="CD32:CE32"/>
    <mergeCell ref="CG32:CH32"/>
    <mergeCell ref="CJ32:CK32"/>
    <mergeCell ref="CP32:CQ32"/>
    <mergeCell ref="CS32:CT32"/>
    <mergeCell ref="CV32:CW32"/>
    <mergeCell ref="CY32:CZ32"/>
    <mergeCell ref="DE32:DF32"/>
    <mergeCell ref="DH32:DI32"/>
    <mergeCell ref="DK32:DL32"/>
    <mergeCell ref="DN32:DO32"/>
    <mergeCell ref="DT32:DU32"/>
    <mergeCell ref="DW32:DX32"/>
    <mergeCell ref="DZ32:EA32"/>
    <mergeCell ref="EC32:ED32"/>
    <mergeCell ref="EI32:EJ32"/>
    <mergeCell ref="EM32:EN32"/>
    <mergeCell ref="B33:K33"/>
    <mergeCell ref="L33:N33"/>
    <mergeCell ref="O33:P33"/>
    <mergeCell ref="Q33:R33"/>
    <mergeCell ref="S33:T33"/>
    <mergeCell ref="U33:W33"/>
    <mergeCell ref="X33:Z33"/>
    <mergeCell ref="AA33:AC33"/>
    <mergeCell ref="AH33:AI33"/>
    <mergeCell ref="AK33:AL33"/>
    <mergeCell ref="AN33:AO33"/>
    <mergeCell ref="AQ33:AR33"/>
    <mergeCell ref="AW33:AX33"/>
    <mergeCell ref="AZ33:BA33"/>
    <mergeCell ref="BC33:BD33"/>
    <mergeCell ref="BF33:BG33"/>
    <mergeCell ref="BL33:BM33"/>
    <mergeCell ref="BO33:BP33"/>
    <mergeCell ref="BR33:BS33"/>
    <mergeCell ref="BU33:BV33"/>
    <mergeCell ref="CA33:CB33"/>
    <mergeCell ref="CD33:CE33"/>
    <mergeCell ref="CG33:CH33"/>
    <mergeCell ref="CJ33:CK33"/>
    <mergeCell ref="CP33:CQ33"/>
    <mergeCell ref="CS33:CT33"/>
    <mergeCell ref="CV33:CW33"/>
    <mergeCell ref="CY33:CZ33"/>
    <mergeCell ref="DE33:DF33"/>
    <mergeCell ref="DH33:DI33"/>
    <mergeCell ref="DK33:DL33"/>
    <mergeCell ref="DN33:DO33"/>
    <mergeCell ref="DT33:DU33"/>
    <mergeCell ref="DW33:DX33"/>
    <mergeCell ref="DZ33:EA33"/>
    <mergeCell ref="EC33:ED33"/>
    <mergeCell ref="EI33:EJ33"/>
    <mergeCell ref="EM33:EN33"/>
    <mergeCell ref="B34:K34"/>
    <mergeCell ref="L34:N34"/>
    <mergeCell ref="O34:P34"/>
    <mergeCell ref="Q34:R34"/>
    <mergeCell ref="S34:T34"/>
    <mergeCell ref="U34:W34"/>
    <mergeCell ref="X34:Z34"/>
    <mergeCell ref="AA34:AC34"/>
    <mergeCell ref="AH34:AI34"/>
    <mergeCell ref="AK34:AL34"/>
    <mergeCell ref="AN34:AO34"/>
    <mergeCell ref="AQ34:AR34"/>
    <mergeCell ref="AW34:AX34"/>
    <mergeCell ref="AZ34:BA34"/>
    <mergeCell ref="BC34:BD34"/>
    <mergeCell ref="BF34:BG34"/>
    <mergeCell ref="BL34:BM34"/>
    <mergeCell ref="BO34:BP34"/>
    <mergeCell ref="BR34:BS34"/>
    <mergeCell ref="BU34:BV34"/>
    <mergeCell ref="CA34:CB34"/>
    <mergeCell ref="CD34:CE34"/>
    <mergeCell ref="CG34:CH34"/>
    <mergeCell ref="CJ34:CK34"/>
    <mergeCell ref="CP34:CQ34"/>
    <mergeCell ref="CS34:CT34"/>
    <mergeCell ref="CV34:CW34"/>
    <mergeCell ref="CY34:CZ34"/>
    <mergeCell ref="DE34:DF34"/>
    <mergeCell ref="DH34:DI34"/>
    <mergeCell ref="DK34:DL34"/>
    <mergeCell ref="DN34:DO34"/>
    <mergeCell ref="DT34:DU34"/>
    <mergeCell ref="DW34:DX34"/>
    <mergeCell ref="DZ34:EA34"/>
    <mergeCell ref="EC34:ED34"/>
    <mergeCell ref="EI34:EJ34"/>
    <mergeCell ref="EM34:EN34"/>
    <mergeCell ref="B35:K35"/>
    <mergeCell ref="L35:N35"/>
    <mergeCell ref="O35:P35"/>
    <mergeCell ref="Q35:R35"/>
    <mergeCell ref="S35:T35"/>
    <mergeCell ref="U35:W35"/>
    <mergeCell ref="X35:Z35"/>
    <mergeCell ref="AA35:AC35"/>
    <mergeCell ref="AH35:AI35"/>
    <mergeCell ref="AK35:AL35"/>
    <mergeCell ref="AN35:AO35"/>
    <mergeCell ref="AQ35:AR35"/>
    <mergeCell ref="AW35:AX35"/>
    <mergeCell ref="AZ35:BA35"/>
    <mergeCell ref="BC35:BD35"/>
    <mergeCell ref="BF35:BG35"/>
    <mergeCell ref="BL35:BM35"/>
    <mergeCell ref="BO35:BP35"/>
    <mergeCell ref="BR35:BS35"/>
    <mergeCell ref="BU35:BV35"/>
    <mergeCell ref="CA35:CB35"/>
    <mergeCell ref="CD35:CE35"/>
    <mergeCell ref="CG35:CH35"/>
    <mergeCell ref="CJ35:CK35"/>
    <mergeCell ref="CP35:CQ35"/>
    <mergeCell ref="CS35:CT35"/>
    <mergeCell ref="CV35:CW35"/>
    <mergeCell ref="CY35:CZ35"/>
    <mergeCell ref="DE35:DF35"/>
    <mergeCell ref="DH35:DI35"/>
    <mergeCell ref="DK35:DL35"/>
    <mergeCell ref="DN35:DO35"/>
    <mergeCell ref="DT35:DU35"/>
    <mergeCell ref="DW35:DX35"/>
    <mergeCell ref="DZ35:EA35"/>
    <mergeCell ref="EC35:ED35"/>
    <mergeCell ref="EI35:EJ35"/>
    <mergeCell ref="EM35:EN35"/>
    <mergeCell ref="B36:K36"/>
    <mergeCell ref="L36:N36"/>
    <mergeCell ref="O36:P36"/>
    <mergeCell ref="Q36:R36"/>
    <mergeCell ref="S36:T36"/>
    <mergeCell ref="U36:W36"/>
    <mergeCell ref="X36:Z36"/>
    <mergeCell ref="AA36:AC36"/>
    <mergeCell ref="AH36:AI36"/>
    <mergeCell ref="AK36:AL36"/>
    <mergeCell ref="AN36:AO36"/>
    <mergeCell ref="AQ36:AR36"/>
    <mergeCell ref="AW36:AX36"/>
    <mergeCell ref="AZ36:BA36"/>
    <mergeCell ref="BC36:BD36"/>
    <mergeCell ref="BF36:BG36"/>
    <mergeCell ref="BL36:BM36"/>
    <mergeCell ref="BO36:BP36"/>
    <mergeCell ref="BR36:BS36"/>
    <mergeCell ref="BU36:BV36"/>
    <mergeCell ref="CA36:CB36"/>
    <mergeCell ref="CD36:CE36"/>
    <mergeCell ref="CG36:CH36"/>
    <mergeCell ref="CJ36:CK36"/>
    <mergeCell ref="CP36:CQ36"/>
    <mergeCell ref="CS36:CT36"/>
    <mergeCell ref="CV36:CW36"/>
    <mergeCell ref="CY36:CZ36"/>
    <mergeCell ref="DE36:DF36"/>
    <mergeCell ref="DH36:DI36"/>
    <mergeCell ref="DK36:DL36"/>
    <mergeCell ref="DN36:DO36"/>
    <mergeCell ref="DT36:DU36"/>
    <mergeCell ref="DW36:DX36"/>
    <mergeCell ref="DZ36:EA36"/>
    <mergeCell ref="EC36:ED36"/>
    <mergeCell ref="EI36:EJ36"/>
    <mergeCell ref="EM36:EN36"/>
    <mergeCell ref="B37:K37"/>
    <mergeCell ref="L37:N37"/>
    <mergeCell ref="O37:P37"/>
    <mergeCell ref="Q37:R37"/>
    <mergeCell ref="S37:T37"/>
    <mergeCell ref="U37:W37"/>
    <mergeCell ref="X37:Z37"/>
    <mergeCell ref="AA37:AC37"/>
    <mergeCell ref="AH37:AI37"/>
    <mergeCell ref="AK37:AL37"/>
    <mergeCell ref="AN37:AO37"/>
    <mergeCell ref="AQ37:AR37"/>
    <mergeCell ref="AW37:AX37"/>
    <mergeCell ref="AZ37:BA37"/>
    <mergeCell ref="BC37:BD37"/>
    <mergeCell ref="BF37:BG37"/>
    <mergeCell ref="BL37:BM37"/>
    <mergeCell ref="BO37:BP37"/>
    <mergeCell ref="BR37:BS37"/>
    <mergeCell ref="BU37:BV37"/>
    <mergeCell ref="CA37:CB37"/>
    <mergeCell ref="CD37:CE37"/>
    <mergeCell ref="CG37:CH37"/>
    <mergeCell ref="CJ37:CK37"/>
    <mergeCell ref="CP37:CQ37"/>
    <mergeCell ref="CS37:CT37"/>
    <mergeCell ref="CV37:CW37"/>
    <mergeCell ref="CY37:CZ37"/>
    <mergeCell ref="DE37:DF37"/>
    <mergeCell ref="DH37:DI37"/>
    <mergeCell ref="DK37:DL37"/>
    <mergeCell ref="DN37:DO37"/>
    <mergeCell ref="DT37:DU37"/>
    <mergeCell ref="DW37:DX37"/>
    <mergeCell ref="DZ37:EA37"/>
    <mergeCell ref="EC37:ED37"/>
    <mergeCell ref="EI37:EJ37"/>
    <mergeCell ref="EM37:EN37"/>
    <mergeCell ref="B38:K38"/>
    <mergeCell ref="L38:N38"/>
    <mergeCell ref="O38:P38"/>
    <mergeCell ref="Q38:R38"/>
    <mergeCell ref="S38:T38"/>
    <mergeCell ref="U38:W38"/>
    <mergeCell ref="X38:Z38"/>
    <mergeCell ref="AA38:AC38"/>
    <mergeCell ref="AH38:AI38"/>
    <mergeCell ref="AK38:AL38"/>
    <mergeCell ref="AN38:AO38"/>
    <mergeCell ref="AQ38:AR38"/>
    <mergeCell ref="AW38:AX38"/>
    <mergeCell ref="AZ38:BA38"/>
    <mergeCell ref="BC38:BD38"/>
    <mergeCell ref="BF38:BG38"/>
    <mergeCell ref="BL38:BM38"/>
    <mergeCell ref="BO38:BP38"/>
    <mergeCell ref="BR38:BS38"/>
    <mergeCell ref="BU38:BV38"/>
    <mergeCell ref="CA38:CB38"/>
    <mergeCell ref="CD38:CE38"/>
    <mergeCell ref="CG38:CH38"/>
    <mergeCell ref="CJ38:CK38"/>
    <mergeCell ref="CP38:CQ38"/>
    <mergeCell ref="CS38:CT38"/>
    <mergeCell ref="CV38:CW38"/>
    <mergeCell ref="CY38:CZ38"/>
    <mergeCell ref="DE38:DF38"/>
    <mergeCell ref="DH38:DI38"/>
    <mergeCell ref="DK38:DL38"/>
    <mergeCell ref="DN38:DO38"/>
    <mergeCell ref="DT38:DU38"/>
    <mergeCell ref="DW38:DX38"/>
    <mergeCell ref="DZ38:EA38"/>
    <mergeCell ref="EC38:ED38"/>
    <mergeCell ref="EI38:EJ38"/>
    <mergeCell ref="EM38:EN38"/>
    <mergeCell ref="B39:K39"/>
    <mergeCell ref="L39:N39"/>
    <mergeCell ref="O39:P39"/>
    <mergeCell ref="Q39:R39"/>
    <mergeCell ref="S39:T39"/>
    <mergeCell ref="U39:W39"/>
    <mergeCell ref="X39:Z39"/>
    <mergeCell ref="AA39:AC39"/>
    <mergeCell ref="AH39:AI39"/>
    <mergeCell ref="AK39:AL39"/>
    <mergeCell ref="AN39:AO39"/>
    <mergeCell ref="AQ39:AR39"/>
    <mergeCell ref="AW39:AX39"/>
    <mergeCell ref="AZ39:BA39"/>
    <mergeCell ref="BC39:BD39"/>
    <mergeCell ref="BF39:BG39"/>
    <mergeCell ref="BL39:BM39"/>
    <mergeCell ref="BO39:BP39"/>
    <mergeCell ref="BR39:BS39"/>
    <mergeCell ref="BU39:BV39"/>
    <mergeCell ref="CA39:CB39"/>
    <mergeCell ref="CD39:CE39"/>
    <mergeCell ref="CG39:CH39"/>
    <mergeCell ref="CJ39:CK39"/>
    <mergeCell ref="CP39:CQ39"/>
    <mergeCell ref="CS39:CT39"/>
    <mergeCell ref="CV39:CW39"/>
    <mergeCell ref="CY39:CZ39"/>
    <mergeCell ref="DE39:DF39"/>
    <mergeCell ref="DH39:DI39"/>
    <mergeCell ref="DK39:DL39"/>
    <mergeCell ref="DN39:DO39"/>
    <mergeCell ref="DT39:DU39"/>
    <mergeCell ref="DW39:DX39"/>
    <mergeCell ref="DZ39:EA39"/>
    <mergeCell ref="EC39:ED39"/>
    <mergeCell ref="EI39:EJ39"/>
    <mergeCell ref="EM39:EN39"/>
    <mergeCell ref="B40:K40"/>
    <mergeCell ref="L40:N40"/>
    <mergeCell ref="O40:P40"/>
    <mergeCell ref="Q40:R40"/>
    <mergeCell ref="S40:T40"/>
    <mergeCell ref="U40:W40"/>
    <mergeCell ref="X40:Z40"/>
    <mergeCell ref="AA40:AC40"/>
    <mergeCell ref="AH40:AI40"/>
    <mergeCell ref="AK40:AL40"/>
    <mergeCell ref="AN40:AO40"/>
    <mergeCell ref="AQ40:AR40"/>
    <mergeCell ref="AW40:AX40"/>
    <mergeCell ref="AZ40:BA40"/>
    <mergeCell ref="BC40:BD40"/>
    <mergeCell ref="BF40:BG40"/>
    <mergeCell ref="BL40:BM40"/>
    <mergeCell ref="BO40:BP40"/>
    <mergeCell ref="BR40:BS40"/>
    <mergeCell ref="BU40:BV40"/>
    <mergeCell ref="CA40:CB40"/>
    <mergeCell ref="CD40:CE40"/>
    <mergeCell ref="CG40:CH40"/>
    <mergeCell ref="CJ40:CK40"/>
    <mergeCell ref="CP40:CQ40"/>
    <mergeCell ref="CS40:CT40"/>
    <mergeCell ref="CV40:CW40"/>
    <mergeCell ref="CY40:CZ40"/>
    <mergeCell ref="DE40:DF40"/>
    <mergeCell ref="DH40:DI40"/>
    <mergeCell ref="DK40:DL40"/>
    <mergeCell ref="DN40:DO40"/>
    <mergeCell ref="DT40:DU40"/>
    <mergeCell ref="DW40:DX40"/>
    <mergeCell ref="DZ40:EA40"/>
    <mergeCell ref="EC40:ED40"/>
    <mergeCell ref="EI40:EJ40"/>
    <mergeCell ref="EM40:EN40"/>
    <mergeCell ref="B41:K41"/>
    <mergeCell ref="L41:N41"/>
    <mergeCell ref="O41:P41"/>
    <mergeCell ref="Q41:R41"/>
    <mergeCell ref="S41:T41"/>
    <mergeCell ref="U41:W41"/>
    <mergeCell ref="X41:Z41"/>
    <mergeCell ref="AA41:AC41"/>
    <mergeCell ref="AH41:AI41"/>
    <mergeCell ref="AK41:AL41"/>
    <mergeCell ref="AN41:AO41"/>
    <mergeCell ref="AQ41:AR41"/>
    <mergeCell ref="AW41:AX41"/>
    <mergeCell ref="AZ41:BA41"/>
    <mergeCell ref="BC41:BD41"/>
    <mergeCell ref="BF41:BG41"/>
    <mergeCell ref="BL41:BM41"/>
    <mergeCell ref="BO41:BP41"/>
    <mergeCell ref="BR41:BS41"/>
    <mergeCell ref="BU41:BV41"/>
    <mergeCell ref="CA41:CB41"/>
    <mergeCell ref="CD41:CE41"/>
    <mergeCell ref="CG41:CH41"/>
    <mergeCell ref="CJ41:CK41"/>
    <mergeCell ref="CP41:CQ41"/>
    <mergeCell ref="CS41:CT41"/>
    <mergeCell ref="CV41:CW41"/>
    <mergeCell ref="CY41:CZ41"/>
    <mergeCell ref="DE41:DF41"/>
    <mergeCell ref="DH41:DI41"/>
    <mergeCell ref="DK41:DL41"/>
    <mergeCell ref="DN41:DO41"/>
    <mergeCell ref="DT41:DU41"/>
    <mergeCell ref="DW41:DX41"/>
    <mergeCell ref="DZ41:EA41"/>
    <mergeCell ref="EC41:ED41"/>
    <mergeCell ref="EI41:EJ41"/>
    <mergeCell ref="EM41:EN41"/>
    <mergeCell ref="B42:K42"/>
    <mergeCell ref="L42:N42"/>
    <mergeCell ref="O42:P42"/>
    <mergeCell ref="Q42:R42"/>
    <mergeCell ref="S42:T42"/>
    <mergeCell ref="U42:W42"/>
    <mergeCell ref="X42:Z42"/>
    <mergeCell ref="AA42:AC42"/>
    <mergeCell ref="AH42:AI42"/>
    <mergeCell ref="AK42:AL42"/>
    <mergeCell ref="AN42:AO42"/>
    <mergeCell ref="AQ42:AR42"/>
    <mergeCell ref="AW42:AX42"/>
    <mergeCell ref="AZ42:BA42"/>
    <mergeCell ref="BC42:BD42"/>
    <mergeCell ref="BF42:BG42"/>
    <mergeCell ref="BL42:BM42"/>
    <mergeCell ref="BO42:BP42"/>
    <mergeCell ref="BR42:BS42"/>
    <mergeCell ref="BU42:BV42"/>
    <mergeCell ref="CA42:CB42"/>
    <mergeCell ref="CD42:CE42"/>
    <mergeCell ref="CG42:CH42"/>
    <mergeCell ref="CJ42:CK42"/>
    <mergeCell ref="CP42:CQ42"/>
    <mergeCell ref="CS42:CT42"/>
    <mergeCell ref="CV42:CW42"/>
    <mergeCell ref="CY42:CZ42"/>
    <mergeCell ref="DE42:DF42"/>
    <mergeCell ref="DH42:DI42"/>
    <mergeCell ref="DK42:DL42"/>
    <mergeCell ref="DN42:DO42"/>
    <mergeCell ref="DT42:DU42"/>
    <mergeCell ref="DW42:DX42"/>
    <mergeCell ref="DZ42:EA42"/>
    <mergeCell ref="EC42:ED42"/>
    <mergeCell ref="EI42:EJ42"/>
    <mergeCell ref="EM42:EN42"/>
    <mergeCell ref="B43:K43"/>
    <mergeCell ref="L43:N43"/>
    <mergeCell ref="O43:P43"/>
    <mergeCell ref="Q43:R43"/>
    <mergeCell ref="S43:T43"/>
    <mergeCell ref="U43:W43"/>
    <mergeCell ref="X43:Z43"/>
    <mergeCell ref="AA43:AC43"/>
    <mergeCell ref="AH43:AI43"/>
    <mergeCell ref="AK43:AL43"/>
    <mergeCell ref="AN43:AO43"/>
    <mergeCell ref="AQ43:AR43"/>
    <mergeCell ref="AW43:AX43"/>
    <mergeCell ref="AZ43:BA43"/>
    <mergeCell ref="BC43:BD43"/>
    <mergeCell ref="BF43:BG43"/>
    <mergeCell ref="BL43:BM43"/>
    <mergeCell ref="BO43:BP43"/>
    <mergeCell ref="BR43:BS43"/>
    <mergeCell ref="BU43:BV43"/>
    <mergeCell ref="CA43:CB43"/>
    <mergeCell ref="CD43:CE43"/>
    <mergeCell ref="CG43:CH43"/>
    <mergeCell ref="CJ43:CK43"/>
    <mergeCell ref="CP43:CQ43"/>
    <mergeCell ref="CS43:CT43"/>
    <mergeCell ref="CV43:CW43"/>
    <mergeCell ref="CY43:CZ43"/>
    <mergeCell ref="DE43:DF43"/>
    <mergeCell ref="DH43:DI43"/>
    <mergeCell ref="DK43:DL43"/>
    <mergeCell ref="DN43:DO43"/>
    <mergeCell ref="DT43:DU43"/>
    <mergeCell ref="DW43:DX43"/>
    <mergeCell ref="DZ43:EA43"/>
    <mergeCell ref="EC43:ED43"/>
    <mergeCell ref="EI43:EJ43"/>
    <mergeCell ref="EM43:EN43"/>
    <mergeCell ref="B44:K44"/>
    <mergeCell ref="L44:N44"/>
    <mergeCell ref="O44:P44"/>
    <mergeCell ref="Q44:R44"/>
    <mergeCell ref="S44:T44"/>
    <mergeCell ref="U44:W44"/>
    <mergeCell ref="X44:Z44"/>
    <mergeCell ref="AA44:AC44"/>
    <mergeCell ref="AH44:AI44"/>
    <mergeCell ref="AK44:AL44"/>
    <mergeCell ref="AN44:AO44"/>
    <mergeCell ref="AQ44:AR44"/>
    <mergeCell ref="AW44:AX44"/>
    <mergeCell ref="AZ44:BA44"/>
    <mergeCell ref="BC44:BD44"/>
    <mergeCell ref="BF44:BG44"/>
    <mergeCell ref="BL44:BM44"/>
    <mergeCell ref="BO44:BP44"/>
    <mergeCell ref="BR44:BS44"/>
    <mergeCell ref="BU44:BV44"/>
    <mergeCell ref="CA44:CB44"/>
    <mergeCell ref="CD44:CE44"/>
    <mergeCell ref="CG44:CH44"/>
    <mergeCell ref="CJ44:CK44"/>
    <mergeCell ref="CP44:CQ44"/>
    <mergeCell ref="CS44:CT44"/>
    <mergeCell ref="CV44:CW44"/>
    <mergeCell ref="CY44:CZ44"/>
    <mergeCell ref="DE44:DF44"/>
    <mergeCell ref="DH44:DI44"/>
    <mergeCell ref="DK44:DL44"/>
    <mergeCell ref="DN44:DO44"/>
    <mergeCell ref="DT44:DU44"/>
    <mergeCell ref="DW44:DX44"/>
    <mergeCell ref="DZ44:EA44"/>
    <mergeCell ref="EC44:ED44"/>
    <mergeCell ref="EI44:EJ44"/>
    <mergeCell ref="EM44:EN44"/>
    <mergeCell ref="B45:K45"/>
    <mergeCell ref="L45:N45"/>
    <mergeCell ref="O45:P45"/>
    <mergeCell ref="Q45:R45"/>
    <mergeCell ref="S45:T45"/>
    <mergeCell ref="U45:W45"/>
    <mergeCell ref="X45:Z45"/>
    <mergeCell ref="AA45:AC45"/>
    <mergeCell ref="AH45:AI45"/>
    <mergeCell ref="AK45:AL45"/>
    <mergeCell ref="AN45:AO45"/>
    <mergeCell ref="AQ45:AR45"/>
    <mergeCell ref="AW45:AX45"/>
    <mergeCell ref="AZ45:BA45"/>
    <mergeCell ref="BC45:BD45"/>
    <mergeCell ref="BF45:BG45"/>
    <mergeCell ref="BL45:BM45"/>
    <mergeCell ref="BO45:BP45"/>
    <mergeCell ref="BR45:BS45"/>
    <mergeCell ref="BU45:BV45"/>
    <mergeCell ref="CA45:CB45"/>
    <mergeCell ref="CD45:CE45"/>
    <mergeCell ref="CG45:CH45"/>
    <mergeCell ref="CJ45:CK45"/>
    <mergeCell ref="CP45:CQ45"/>
    <mergeCell ref="CS45:CT45"/>
    <mergeCell ref="CV45:CW45"/>
    <mergeCell ref="CY45:CZ45"/>
    <mergeCell ref="DE45:DF45"/>
    <mergeCell ref="DH45:DI45"/>
    <mergeCell ref="DK45:DL45"/>
    <mergeCell ref="DN45:DO45"/>
    <mergeCell ref="DT45:DU45"/>
    <mergeCell ref="DW45:DX45"/>
    <mergeCell ref="DZ45:EA45"/>
    <mergeCell ref="EC45:ED45"/>
    <mergeCell ref="EI45:EJ45"/>
    <mergeCell ref="EM45:EN45"/>
    <mergeCell ref="B46:K46"/>
    <mergeCell ref="L46:N46"/>
    <mergeCell ref="O46:P46"/>
    <mergeCell ref="Q46:R46"/>
    <mergeCell ref="S46:T46"/>
    <mergeCell ref="U46:W46"/>
    <mergeCell ref="X46:Z46"/>
    <mergeCell ref="AA46:AC46"/>
    <mergeCell ref="AH46:AI46"/>
    <mergeCell ref="AK46:AL46"/>
    <mergeCell ref="AN46:AO46"/>
    <mergeCell ref="AQ46:AR46"/>
    <mergeCell ref="AW46:AX46"/>
    <mergeCell ref="AZ46:BA46"/>
    <mergeCell ref="BC46:BD46"/>
    <mergeCell ref="BF46:BG46"/>
    <mergeCell ref="BL46:BM46"/>
    <mergeCell ref="BO46:BP46"/>
    <mergeCell ref="BR46:BS46"/>
    <mergeCell ref="BU46:BV46"/>
    <mergeCell ref="CA46:CB46"/>
    <mergeCell ref="CD46:CE46"/>
    <mergeCell ref="CG46:CH46"/>
    <mergeCell ref="CJ46:CK46"/>
    <mergeCell ref="CP46:CQ46"/>
    <mergeCell ref="CS46:CT46"/>
    <mergeCell ref="CV46:CW46"/>
    <mergeCell ref="CY46:CZ46"/>
    <mergeCell ref="DE46:DF46"/>
    <mergeCell ref="DH46:DI46"/>
    <mergeCell ref="DK46:DL46"/>
    <mergeCell ref="DN46:DO46"/>
    <mergeCell ref="DT46:DU46"/>
    <mergeCell ref="DW46:DX46"/>
    <mergeCell ref="DZ46:EA46"/>
    <mergeCell ref="EC46:ED46"/>
    <mergeCell ref="EI46:EJ46"/>
    <mergeCell ref="EM46:EN46"/>
    <mergeCell ref="B47:K47"/>
    <mergeCell ref="L47:N47"/>
    <mergeCell ref="O47:P47"/>
    <mergeCell ref="Q47:R47"/>
    <mergeCell ref="S47:T47"/>
    <mergeCell ref="U47:W47"/>
    <mergeCell ref="X47:Z47"/>
    <mergeCell ref="AA47:AC47"/>
    <mergeCell ref="AH47:AI47"/>
    <mergeCell ref="AK47:AL47"/>
    <mergeCell ref="AN47:AO47"/>
    <mergeCell ref="AQ47:AR47"/>
    <mergeCell ref="AW47:AX47"/>
    <mergeCell ref="AZ47:BA47"/>
    <mergeCell ref="BC47:BD47"/>
    <mergeCell ref="BF47:BG47"/>
    <mergeCell ref="BL47:BM47"/>
    <mergeCell ref="BO47:BP47"/>
    <mergeCell ref="BR47:BS47"/>
    <mergeCell ref="BU47:BV47"/>
    <mergeCell ref="CA47:CB47"/>
    <mergeCell ref="CD47:CE47"/>
    <mergeCell ref="CG47:CH47"/>
    <mergeCell ref="CJ47:CK47"/>
    <mergeCell ref="CP47:CQ47"/>
    <mergeCell ref="CS47:CT47"/>
    <mergeCell ref="CV47:CW47"/>
    <mergeCell ref="CY47:CZ47"/>
    <mergeCell ref="DE47:DF47"/>
    <mergeCell ref="DH47:DI47"/>
    <mergeCell ref="DK47:DL47"/>
    <mergeCell ref="DN47:DO47"/>
    <mergeCell ref="DT47:DU47"/>
    <mergeCell ref="DW47:DX47"/>
    <mergeCell ref="DZ47:EA47"/>
    <mergeCell ref="EC47:ED47"/>
    <mergeCell ref="EI47:EJ47"/>
    <mergeCell ref="EM47:EN47"/>
    <mergeCell ref="B48:K48"/>
    <mergeCell ref="L48:N48"/>
    <mergeCell ref="O48:P48"/>
    <mergeCell ref="Q48:R48"/>
    <mergeCell ref="S48:T48"/>
    <mergeCell ref="U48:W48"/>
    <mergeCell ref="X48:Z48"/>
    <mergeCell ref="AA48:AC48"/>
    <mergeCell ref="AH48:AI48"/>
    <mergeCell ref="AK48:AL48"/>
    <mergeCell ref="AN48:AO48"/>
    <mergeCell ref="AQ48:AR48"/>
    <mergeCell ref="AW48:AX48"/>
    <mergeCell ref="AZ48:BA48"/>
    <mergeCell ref="BC48:BD48"/>
    <mergeCell ref="BF48:BG48"/>
    <mergeCell ref="BL48:BM48"/>
    <mergeCell ref="BO48:BP48"/>
    <mergeCell ref="BR48:BS48"/>
    <mergeCell ref="BU48:BV48"/>
    <mergeCell ref="CA48:CB48"/>
    <mergeCell ref="CD48:CE48"/>
    <mergeCell ref="CG48:CH48"/>
    <mergeCell ref="CJ48:CK48"/>
    <mergeCell ref="CP48:CQ48"/>
    <mergeCell ref="CS48:CT48"/>
    <mergeCell ref="CV48:CW48"/>
    <mergeCell ref="CY48:CZ48"/>
    <mergeCell ref="DE48:DF48"/>
    <mergeCell ref="DH48:DI48"/>
    <mergeCell ref="DK48:DL48"/>
    <mergeCell ref="DN48:DO48"/>
    <mergeCell ref="DT48:DU48"/>
    <mergeCell ref="DW48:DX48"/>
    <mergeCell ref="DZ48:EA48"/>
    <mergeCell ref="EC48:ED48"/>
    <mergeCell ref="EI48:EJ48"/>
    <mergeCell ref="EM48:EN48"/>
    <mergeCell ref="B49:K49"/>
    <mergeCell ref="L49:N49"/>
    <mergeCell ref="O49:P49"/>
    <mergeCell ref="Q49:R49"/>
    <mergeCell ref="S49:T49"/>
    <mergeCell ref="U49:W49"/>
    <mergeCell ref="X49:Z49"/>
    <mergeCell ref="AA49:AC49"/>
    <mergeCell ref="AH49:AI49"/>
    <mergeCell ref="AK49:AL49"/>
    <mergeCell ref="AN49:AO49"/>
    <mergeCell ref="AQ49:AR49"/>
    <mergeCell ref="AW49:AX49"/>
    <mergeCell ref="AZ49:BA49"/>
    <mergeCell ref="BC49:BD49"/>
    <mergeCell ref="BF49:BG49"/>
    <mergeCell ref="BL49:BM49"/>
    <mergeCell ref="BO49:BP49"/>
    <mergeCell ref="BR49:BS49"/>
    <mergeCell ref="BU49:BV49"/>
    <mergeCell ref="CA49:CB49"/>
    <mergeCell ref="CD49:CE49"/>
    <mergeCell ref="CG49:CH49"/>
    <mergeCell ref="CJ49:CK49"/>
    <mergeCell ref="CP49:CQ49"/>
    <mergeCell ref="CS49:CT49"/>
    <mergeCell ref="CV49:CW49"/>
    <mergeCell ref="CY49:CZ49"/>
    <mergeCell ref="DE49:DF49"/>
    <mergeCell ref="DH49:DI49"/>
    <mergeCell ref="DK49:DL49"/>
    <mergeCell ref="DN49:DO49"/>
    <mergeCell ref="DT49:DU49"/>
    <mergeCell ref="DW49:DX49"/>
    <mergeCell ref="DZ49:EA49"/>
    <mergeCell ref="EC49:ED49"/>
    <mergeCell ref="EI49:EJ49"/>
    <mergeCell ref="EM49:EN49"/>
    <mergeCell ref="B50:K50"/>
    <mergeCell ref="L50:N50"/>
    <mergeCell ref="O50:P50"/>
    <mergeCell ref="Q50:R50"/>
    <mergeCell ref="S50:T50"/>
    <mergeCell ref="U50:W50"/>
    <mergeCell ref="X50:Z50"/>
    <mergeCell ref="AA50:AC50"/>
    <mergeCell ref="AH50:AI50"/>
    <mergeCell ref="AK50:AL50"/>
    <mergeCell ref="AN50:AO50"/>
    <mergeCell ref="AQ50:AR50"/>
    <mergeCell ref="AW50:AX50"/>
    <mergeCell ref="AZ50:BA50"/>
    <mergeCell ref="BC50:BD50"/>
    <mergeCell ref="BF50:BG50"/>
    <mergeCell ref="BL50:BM50"/>
    <mergeCell ref="BO50:BP50"/>
    <mergeCell ref="BR50:BS50"/>
    <mergeCell ref="BU50:BV50"/>
    <mergeCell ref="CA50:CB50"/>
    <mergeCell ref="CD50:CE50"/>
    <mergeCell ref="CG50:CH50"/>
    <mergeCell ref="CJ50:CK50"/>
    <mergeCell ref="CP50:CQ50"/>
    <mergeCell ref="CS50:CT50"/>
    <mergeCell ref="CV50:CW50"/>
    <mergeCell ref="CY50:CZ50"/>
    <mergeCell ref="DE50:DF50"/>
    <mergeCell ref="DH50:DI50"/>
    <mergeCell ref="DK50:DL50"/>
    <mergeCell ref="DN50:DO50"/>
    <mergeCell ref="DT50:DU50"/>
    <mergeCell ref="DW50:DX50"/>
    <mergeCell ref="DZ50:EA50"/>
    <mergeCell ref="EC50:ED50"/>
    <mergeCell ref="EI50:EJ50"/>
    <mergeCell ref="EM50:EN50"/>
    <mergeCell ref="B51:K51"/>
    <mergeCell ref="L51:N51"/>
    <mergeCell ref="O51:P51"/>
    <mergeCell ref="Q51:R51"/>
    <mergeCell ref="S51:T51"/>
    <mergeCell ref="U51:W51"/>
    <mergeCell ref="X51:Z51"/>
    <mergeCell ref="AA51:AC51"/>
    <mergeCell ref="AH51:AI51"/>
    <mergeCell ref="AK51:AL51"/>
    <mergeCell ref="AN51:AO51"/>
    <mergeCell ref="AQ51:AR51"/>
    <mergeCell ref="AW51:AX51"/>
    <mergeCell ref="AZ51:BA51"/>
    <mergeCell ref="BC51:BD51"/>
    <mergeCell ref="BF51:BG51"/>
    <mergeCell ref="BL51:BM51"/>
    <mergeCell ref="BO51:BP51"/>
    <mergeCell ref="BR51:BS51"/>
    <mergeCell ref="BU51:BV51"/>
    <mergeCell ref="CA51:CB51"/>
    <mergeCell ref="CD51:CE51"/>
    <mergeCell ref="CG51:CH51"/>
    <mergeCell ref="CJ51:CK51"/>
    <mergeCell ref="CP51:CQ51"/>
    <mergeCell ref="CS51:CT51"/>
    <mergeCell ref="CV51:CW51"/>
    <mergeCell ref="CY51:CZ51"/>
    <mergeCell ref="DE51:DF51"/>
    <mergeCell ref="DH51:DI51"/>
    <mergeCell ref="DK51:DL51"/>
    <mergeCell ref="DN51:DO51"/>
    <mergeCell ref="DT51:DU51"/>
    <mergeCell ref="DW51:DX51"/>
    <mergeCell ref="DZ51:EA51"/>
    <mergeCell ref="EC51:ED51"/>
    <mergeCell ref="EI51:EJ51"/>
    <mergeCell ref="EM51:EN51"/>
    <mergeCell ref="B52:K52"/>
    <mergeCell ref="L52:N52"/>
    <mergeCell ref="O52:P52"/>
    <mergeCell ref="Q52:R52"/>
    <mergeCell ref="S52:T52"/>
    <mergeCell ref="U52:W52"/>
    <mergeCell ref="X52:Z52"/>
    <mergeCell ref="AA52:AC52"/>
    <mergeCell ref="AH52:AI52"/>
    <mergeCell ref="AK52:AL52"/>
    <mergeCell ref="AN52:AO52"/>
    <mergeCell ref="AQ52:AR52"/>
    <mergeCell ref="AW52:AX52"/>
    <mergeCell ref="AZ52:BA52"/>
    <mergeCell ref="BC52:BD52"/>
    <mergeCell ref="BF52:BG52"/>
    <mergeCell ref="BL52:BM52"/>
    <mergeCell ref="BO52:BP52"/>
    <mergeCell ref="BR52:BS52"/>
    <mergeCell ref="BU52:BV52"/>
    <mergeCell ref="CA52:CB52"/>
    <mergeCell ref="CD52:CE52"/>
    <mergeCell ref="CG52:CH52"/>
    <mergeCell ref="CJ52:CK52"/>
    <mergeCell ref="CP52:CQ52"/>
    <mergeCell ref="CS52:CT52"/>
    <mergeCell ref="CV52:CW52"/>
    <mergeCell ref="CY52:CZ52"/>
    <mergeCell ref="DE52:DF52"/>
    <mergeCell ref="DH52:DI52"/>
    <mergeCell ref="DK52:DL52"/>
    <mergeCell ref="DN52:DO52"/>
    <mergeCell ref="DT52:DU52"/>
    <mergeCell ref="DW52:DX52"/>
    <mergeCell ref="DZ52:EA52"/>
    <mergeCell ref="EC52:ED52"/>
    <mergeCell ref="EI52:EJ52"/>
    <mergeCell ref="EM52:EN52"/>
    <mergeCell ref="B53:K53"/>
    <mergeCell ref="L53:N53"/>
    <mergeCell ref="O53:P53"/>
    <mergeCell ref="Q53:R53"/>
    <mergeCell ref="S53:T53"/>
    <mergeCell ref="U53:W53"/>
    <mergeCell ref="X53:Z53"/>
    <mergeCell ref="AA53:AC53"/>
    <mergeCell ref="AH53:AI53"/>
    <mergeCell ref="AK53:AL53"/>
    <mergeCell ref="AN53:AO53"/>
    <mergeCell ref="AQ53:AR53"/>
    <mergeCell ref="AW53:AX53"/>
    <mergeCell ref="AZ53:BA53"/>
    <mergeCell ref="BC53:BD53"/>
    <mergeCell ref="BF53:BG53"/>
    <mergeCell ref="BL53:BM53"/>
    <mergeCell ref="BO53:BP53"/>
    <mergeCell ref="BR53:BS53"/>
    <mergeCell ref="BU53:BV53"/>
    <mergeCell ref="CA53:CB53"/>
    <mergeCell ref="CD53:CE53"/>
    <mergeCell ref="CG53:CH53"/>
    <mergeCell ref="CJ53:CK53"/>
    <mergeCell ref="CP53:CQ53"/>
    <mergeCell ref="CS53:CT53"/>
    <mergeCell ref="CV53:CW53"/>
    <mergeCell ref="CY53:CZ53"/>
    <mergeCell ref="DE53:DF53"/>
    <mergeCell ref="DH53:DI53"/>
    <mergeCell ref="DK53:DL53"/>
    <mergeCell ref="DN53:DO53"/>
    <mergeCell ref="DT53:DU53"/>
    <mergeCell ref="DW53:DX53"/>
    <mergeCell ref="DZ53:EA53"/>
    <mergeCell ref="EC53:ED53"/>
    <mergeCell ref="EI53:EJ53"/>
    <mergeCell ref="EM53:EN53"/>
    <mergeCell ref="B54:K54"/>
    <mergeCell ref="L54:N54"/>
    <mergeCell ref="O54:P54"/>
    <mergeCell ref="Q54:R54"/>
    <mergeCell ref="S54:T54"/>
    <mergeCell ref="U54:W54"/>
    <mergeCell ref="X54:Z54"/>
    <mergeCell ref="AA54:AC54"/>
    <mergeCell ref="AH54:AI54"/>
    <mergeCell ref="AK54:AL54"/>
    <mergeCell ref="AN54:AO54"/>
    <mergeCell ref="AQ54:AR54"/>
    <mergeCell ref="AW54:AX54"/>
    <mergeCell ref="AZ54:BA54"/>
    <mergeCell ref="BC54:BD54"/>
    <mergeCell ref="BF54:BG54"/>
    <mergeCell ref="BL54:BM54"/>
    <mergeCell ref="BO54:BP54"/>
    <mergeCell ref="BR54:BS54"/>
    <mergeCell ref="BU54:BV54"/>
    <mergeCell ref="CA54:CB54"/>
    <mergeCell ref="CD54:CE54"/>
    <mergeCell ref="CG54:CH54"/>
    <mergeCell ref="CJ54:CK54"/>
    <mergeCell ref="CP54:CQ54"/>
    <mergeCell ref="CS54:CT54"/>
    <mergeCell ref="CV54:CW54"/>
    <mergeCell ref="CY54:CZ54"/>
    <mergeCell ref="DE54:DF54"/>
    <mergeCell ref="DH54:DI54"/>
    <mergeCell ref="DK54:DL54"/>
    <mergeCell ref="DN54:DO54"/>
    <mergeCell ref="DT54:DU54"/>
    <mergeCell ref="DW54:DX54"/>
    <mergeCell ref="DZ54:EA54"/>
    <mergeCell ref="EC54:ED54"/>
    <mergeCell ref="EI54:EJ54"/>
    <mergeCell ref="EM54:EN54"/>
    <mergeCell ref="B55:K55"/>
    <mergeCell ref="L55:N55"/>
    <mergeCell ref="O55:P55"/>
    <mergeCell ref="Q55:R55"/>
    <mergeCell ref="S55:T55"/>
    <mergeCell ref="U55:W55"/>
    <mergeCell ref="X55:Z55"/>
    <mergeCell ref="AA55:AC55"/>
    <mergeCell ref="AH55:AI55"/>
    <mergeCell ref="AK55:AL55"/>
    <mergeCell ref="AN55:AO55"/>
    <mergeCell ref="AQ55:AR55"/>
    <mergeCell ref="AW55:AX55"/>
    <mergeCell ref="AZ55:BA55"/>
    <mergeCell ref="BC55:BD55"/>
    <mergeCell ref="BF55:BG55"/>
    <mergeCell ref="BL55:BM55"/>
    <mergeCell ref="BO55:BP55"/>
    <mergeCell ref="BR55:BS55"/>
    <mergeCell ref="BU55:BV55"/>
    <mergeCell ref="CA55:CB55"/>
    <mergeCell ref="CD55:CE55"/>
    <mergeCell ref="CG55:CH55"/>
    <mergeCell ref="CJ55:CK55"/>
    <mergeCell ref="CP55:CQ55"/>
    <mergeCell ref="CS55:CT55"/>
    <mergeCell ref="CV55:CW55"/>
    <mergeCell ref="CY55:CZ55"/>
    <mergeCell ref="DE55:DF55"/>
    <mergeCell ref="DH55:DI55"/>
    <mergeCell ref="DK55:DL55"/>
    <mergeCell ref="DN55:DO55"/>
    <mergeCell ref="DT55:DU55"/>
    <mergeCell ref="DW55:DX55"/>
    <mergeCell ref="DZ55:EA55"/>
    <mergeCell ref="EC55:ED55"/>
    <mergeCell ref="EI55:EJ55"/>
    <mergeCell ref="EM55:EN55"/>
    <mergeCell ref="B56:K56"/>
    <mergeCell ref="L56:N56"/>
    <mergeCell ref="O56:P56"/>
    <mergeCell ref="Q56:R56"/>
    <mergeCell ref="S56:T56"/>
    <mergeCell ref="U56:W56"/>
    <mergeCell ref="X56:Z56"/>
    <mergeCell ref="AA56:AC56"/>
    <mergeCell ref="AH56:AI56"/>
    <mergeCell ref="AK56:AL56"/>
    <mergeCell ref="AN56:AO56"/>
    <mergeCell ref="AQ56:AR56"/>
    <mergeCell ref="AW56:AX56"/>
    <mergeCell ref="AZ56:BA56"/>
    <mergeCell ref="BC56:BD56"/>
    <mergeCell ref="BF56:BG56"/>
    <mergeCell ref="BL56:BM56"/>
    <mergeCell ref="BO56:BP56"/>
    <mergeCell ref="BR56:BS56"/>
    <mergeCell ref="BU56:BV56"/>
    <mergeCell ref="CA56:CB56"/>
    <mergeCell ref="CD56:CE56"/>
    <mergeCell ref="CG56:CH56"/>
    <mergeCell ref="CJ56:CK56"/>
    <mergeCell ref="CP56:CQ56"/>
    <mergeCell ref="CS56:CT56"/>
    <mergeCell ref="CV56:CW56"/>
    <mergeCell ref="CY56:CZ56"/>
    <mergeCell ref="DE56:DF56"/>
    <mergeCell ref="DH56:DI56"/>
    <mergeCell ref="DK56:DL56"/>
    <mergeCell ref="DN56:DO56"/>
    <mergeCell ref="DT56:DU56"/>
    <mergeCell ref="DW56:DX56"/>
    <mergeCell ref="DZ56:EA56"/>
    <mergeCell ref="EC56:ED56"/>
    <mergeCell ref="EI56:EJ56"/>
    <mergeCell ref="EM56:EN56"/>
    <mergeCell ref="B57:K57"/>
    <mergeCell ref="L57:N57"/>
    <mergeCell ref="O57:P57"/>
    <mergeCell ref="Q57:R57"/>
    <mergeCell ref="S57:T57"/>
    <mergeCell ref="U57:W57"/>
    <mergeCell ref="X57:Z57"/>
    <mergeCell ref="AA57:AC57"/>
    <mergeCell ref="AH57:AI57"/>
    <mergeCell ref="AK57:AL57"/>
    <mergeCell ref="AN57:AO57"/>
    <mergeCell ref="AQ57:AR57"/>
    <mergeCell ref="AW57:AX57"/>
    <mergeCell ref="AZ57:BA57"/>
    <mergeCell ref="BC57:BD57"/>
    <mergeCell ref="BF57:BG57"/>
    <mergeCell ref="BL57:BM57"/>
    <mergeCell ref="BO57:BP57"/>
    <mergeCell ref="BR57:BS57"/>
    <mergeCell ref="BU57:BV57"/>
    <mergeCell ref="CA57:CB57"/>
    <mergeCell ref="CD57:CE57"/>
    <mergeCell ref="CG57:CH57"/>
    <mergeCell ref="CJ57:CK57"/>
    <mergeCell ref="CP57:CQ57"/>
    <mergeCell ref="CS57:CT57"/>
    <mergeCell ref="CV57:CW57"/>
    <mergeCell ref="CY57:CZ57"/>
    <mergeCell ref="DE57:DF57"/>
    <mergeCell ref="DH57:DI57"/>
    <mergeCell ref="DK57:DL57"/>
    <mergeCell ref="DN57:DO57"/>
    <mergeCell ref="DT57:DU57"/>
    <mergeCell ref="DW57:DX57"/>
    <mergeCell ref="DZ57:EA57"/>
    <mergeCell ref="EC57:ED57"/>
    <mergeCell ref="EI57:EJ57"/>
    <mergeCell ref="EM57:EN57"/>
    <mergeCell ref="B58:K58"/>
    <mergeCell ref="L58:N58"/>
    <mergeCell ref="O58:P58"/>
    <mergeCell ref="Q58:R58"/>
    <mergeCell ref="S58:T58"/>
    <mergeCell ref="U58:W58"/>
    <mergeCell ref="X58:Z58"/>
    <mergeCell ref="AA58:AC58"/>
    <mergeCell ref="AH58:AI58"/>
    <mergeCell ref="AK58:AL58"/>
    <mergeCell ref="AN58:AO58"/>
    <mergeCell ref="AQ58:AR58"/>
    <mergeCell ref="AW58:AX58"/>
    <mergeCell ref="AZ58:BA58"/>
    <mergeCell ref="BC58:BD58"/>
    <mergeCell ref="BF58:BG58"/>
    <mergeCell ref="BL58:BM58"/>
    <mergeCell ref="BO58:BP58"/>
    <mergeCell ref="BR58:BS58"/>
    <mergeCell ref="BU58:BV58"/>
    <mergeCell ref="CA58:CB58"/>
    <mergeCell ref="CD58:CE58"/>
    <mergeCell ref="CG58:CH58"/>
    <mergeCell ref="CJ58:CK58"/>
    <mergeCell ref="CP58:CQ58"/>
    <mergeCell ref="CS58:CT58"/>
    <mergeCell ref="CV58:CW58"/>
    <mergeCell ref="CY58:CZ58"/>
    <mergeCell ref="DE58:DF58"/>
    <mergeCell ref="DH58:DI58"/>
    <mergeCell ref="DK58:DL58"/>
    <mergeCell ref="DN58:DO58"/>
    <mergeCell ref="DT58:DU58"/>
    <mergeCell ref="DW58:DX58"/>
    <mergeCell ref="DZ58:EA58"/>
    <mergeCell ref="EC58:ED58"/>
    <mergeCell ref="EI58:EJ58"/>
    <mergeCell ref="EM58:EN58"/>
    <mergeCell ref="B59:K59"/>
    <mergeCell ref="L59:N59"/>
    <mergeCell ref="O59:P59"/>
    <mergeCell ref="Q59:R59"/>
    <mergeCell ref="S59:T59"/>
    <mergeCell ref="U59:W59"/>
    <mergeCell ref="X59:Z59"/>
    <mergeCell ref="AA59:AC59"/>
    <mergeCell ref="AH59:AI59"/>
    <mergeCell ref="AK59:AL59"/>
    <mergeCell ref="AN59:AO59"/>
    <mergeCell ref="AQ59:AR59"/>
    <mergeCell ref="AW59:AX59"/>
    <mergeCell ref="AZ59:BA59"/>
    <mergeCell ref="BC59:BD59"/>
    <mergeCell ref="BF59:BG59"/>
    <mergeCell ref="BL59:BM59"/>
    <mergeCell ref="BO59:BP59"/>
    <mergeCell ref="BR59:BS59"/>
    <mergeCell ref="BU59:BV59"/>
    <mergeCell ref="CA59:CB59"/>
    <mergeCell ref="CD59:CE59"/>
    <mergeCell ref="CG59:CH59"/>
    <mergeCell ref="CJ59:CK59"/>
    <mergeCell ref="CP59:CQ59"/>
    <mergeCell ref="CS59:CT59"/>
    <mergeCell ref="CV59:CW59"/>
    <mergeCell ref="CY59:CZ59"/>
    <mergeCell ref="DE59:DF59"/>
    <mergeCell ref="DH59:DI59"/>
    <mergeCell ref="DK59:DL59"/>
    <mergeCell ref="DN59:DO59"/>
    <mergeCell ref="DT59:DU59"/>
    <mergeCell ref="DW59:DX59"/>
    <mergeCell ref="DZ59:EA59"/>
    <mergeCell ref="EC59:ED59"/>
    <mergeCell ref="EI59:EJ59"/>
    <mergeCell ref="EM59:EN59"/>
    <mergeCell ref="B60:K60"/>
    <mergeCell ref="L60:N60"/>
    <mergeCell ref="O60:P60"/>
    <mergeCell ref="Q60:R60"/>
    <mergeCell ref="S60:T60"/>
    <mergeCell ref="U60:W60"/>
    <mergeCell ref="X60:Z60"/>
    <mergeCell ref="AA60:AC60"/>
    <mergeCell ref="AH60:AI60"/>
    <mergeCell ref="AK60:AL60"/>
    <mergeCell ref="AN60:AO60"/>
    <mergeCell ref="AQ60:AR60"/>
    <mergeCell ref="AW60:AX60"/>
    <mergeCell ref="AZ60:BA60"/>
    <mergeCell ref="BC60:BD60"/>
    <mergeCell ref="BF60:BG60"/>
    <mergeCell ref="BL60:BM60"/>
    <mergeCell ref="BO60:BP60"/>
    <mergeCell ref="BR60:BS60"/>
    <mergeCell ref="BU60:BV60"/>
    <mergeCell ref="CA60:CB60"/>
    <mergeCell ref="CD60:CE60"/>
    <mergeCell ref="CG60:CH60"/>
    <mergeCell ref="CJ60:CK60"/>
    <mergeCell ref="CP60:CQ60"/>
    <mergeCell ref="CS60:CT60"/>
    <mergeCell ref="CV60:CW60"/>
    <mergeCell ref="CY60:CZ60"/>
    <mergeCell ref="DE60:DF60"/>
    <mergeCell ref="DH60:DI60"/>
    <mergeCell ref="DK60:DL60"/>
    <mergeCell ref="DN60:DO60"/>
    <mergeCell ref="DT60:DU60"/>
    <mergeCell ref="DW60:DX60"/>
    <mergeCell ref="DZ60:EA60"/>
    <mergeCell ref="EC60:ED60"/>
    <mergeCell ref="EI60:EJ60"/>
    <mergeCell ref="EM60:EN60"/>
    <mergeCell ref="B61:K61"/>
    <mergeCell ref="L61:N61"/>
    <mergeCell ref="O61:P61"/>
    <mergeCell ref="Q61:R61"/>
    <mergeCell ref="S61:T61"/>
    <mergeCell ref="U61:W61"/>
    <mergeCell ref="X61:Z61"/>
    <mergeCell ref="AA61:AC61"/>
    <mergeCell ref="AH61:AI61"/>
    <mergeCell ref="AK61:AL61"/>
    <mergeCell ref="AN61:AO61"/>
    <mergeCell ref="AQ61:AR61"/>
    <mergeCell ref="AW61:AX61"/>
    <mergeCell ref="AZ61:BA61"/>
    <mergeCell ref="BC61:BD61"/>
    <mergeCell ref="BF61:BG61"/>
    <mergeCell ref="BL61:BM61"/>
    <mergeCell ref="BO61:BP61"/>
    <mergeCell ref="BR61:BS61"/>
    <mergeCell ref="BU61:BV61"/>
    <mergeCell ref="CA61:CB61"/>
    <mergeCell ref="CD61:CE61"/>
    <mergeCell ref="CG61:CH61"/>
    <mergeCell ref="CJ61:CK61"/>
    <mergeCell ref="CP61:CQ61"/>
    <mergeCell ref="CS61:CT61"/>
    <mergeCell ref="CV61:CW61"/>
    <mergeCell ref="CY61:CZ61"/>
    <mergeCell ref="DE61:DF61"/>
    <mergeCell ref="DH61:DI61"/>
    <mergeCell ref="DK61:DL61"/>
    <mergeCell ref="DN61:DO61"/>
    <mergeCell ref="DT61:DU61"/>
    <mergeCell ref="DW61:DX61"/>
    <mergeCell ref="DZ61:EA61"/>
    <mergeCell ref="EC61:ED61"/>
    <mergeCell ref="EI61:EJ61"/>
    <mergeCell ref="EM61:EN61"/>
    <mergeCell ref="B62:K62"/>
    <mergeCell ref="L62:N62"/>
    <mergeCell ref="O62:P62"/>
    <mergeCell ref="Q62:R62"/>
    <mergeCell ref="S62:T62"/>
    <mergeCell ref="U62:W62"/>
    <mergeCell ref="X62:Z62"/>
    <mergeCell ref="AA62:AC62"/>
    <mergeCell ref="AH62:AI62"/>
    <mergeCell ref="AK62:AL62"/>
    <mergeCell ref="AN62:AO62"/>
    <mergeCell ref="AQ62:AR62"/>
    <mergeCell ref="AW62:AX62"/>
    <mergeCell ref="AZ62:BA62"/>
    <mergeCell ref="BC62:BD62"/>
    <mergeCell ref="BF62:BG62"/>
    <mergeCell ref="BL62:BM62"/>
    <mergeCell ref="BO62:BP62"/>
    <mergeCell ref="BR62:BS62"/>
    <mergeCell ref="BU62:BV62"/>
    <mergeCell ref="CA62:CB62"/>
    <mergeCell ref="CD62:CE62"/>
    <mergeCell ref="CG62:CH62"/>
    <mergeCell ref="CJ62:CK62"/>
    <mergeCell ref="CP62:CQ62"/>
    <mergeCell ref="CS62:CT62"/>
    <mergeCell ref="CV62:CW62"/>
    <mergeCell ref="CY62:CZ62"/>
    <mergeCell ref="DE62:DF62"/>
    <mergeCell ref="DH62:DI62"/>
    <mergeCell ref="DK62:DL62"/>
    <mergeCell ref="DN62:DO62"/>
    <mergeCell ref="DT62:DU62"/>
    <mergeCell ref="DW62:DX62"/>
    <mergeCell ref="DZ62:EA62"/>
    <mergeCell ref="EC62:ED62"/>
    <mergeCell ref="EI62:EJ62"/>
    <mergeCell ref="EM62:EN62"/>
    <mergeCell ref="B63:K63"/>
    <mergeCell ref="L63:N63"/>
    <mergeCell ref="O63:P63"/>
    <mergeCell ref="Q63:R63"/>
    <mergeCell ref="S63:T63"/>
    <mergeCell ref="U63:W63"/>
    <mergeCell ref="X63:Z63"/>
    <mergeCell ref="AA63:AC63"/>
    <mergeCell ref="AH63:AI63"/>
    <mergeCell ref="AK63:AL63"/>
    <mergeCell ref="AN63:AO63"/>
    <mergeCell ref="AQ63:AR63"/>
    <mergeCell ref="AW63:AX63"/>
    <mergeCell ref="AZ63:BA63"/>
    <mergeCell ref="BC63:BD63"/>
    <mergeCell ref="BF63:BG63"/>
    <mergeCell ref="BL63:BM63"/>
    <mergeCell ref="BO63:BP63"/>
    <mergeCell ref="BR63:BS63"/>
    <mergeCell ref="BU63:BV63"/>
    <mergeCell ref="CA63:CB63"/>
    <mergeCell ref="CD63:CE63"/>
    <mergeCell ref="CG63:CH63"/>
    <mergeCell ref="CJ63:CK63"/>
    <mergeCell ref="CP63:CQ63"/>
    <mergeCell ref="CS63:CT63"/>
    <mergeCell ref="CV63:CW63"/>
    <mergeCell ref="CY63:CZ63"/>
    <mergeCell ref="DE63:DF63"/>
    <mergeCell ref="DH63:DI63"/>
    <mergeCell ref="DK63:DL63"/>
    <mergeCell ref="DN63:DO63"/>
    <mergeCell ref="DT63:DU63"/>
    <mergeCell ref="DW63:DX63"/>
    <mergeCell ref="DZ63:EA63"/>
    <mergeCell ref="EC63:ED63"/>
    <mergeCell ref="EI63:EJ63"/>
    <mergeCell ref="EM63:EN63"/>
    <mergeCell ref="B64:K64"/>
    <mergeCell ref="L64:N64"/>
    <mergeCell ref="O64:P64"/>
    <mergeCell ref="Q64:R64"/>
    <mergeCell ref="S64:T64"/>
    <mergeCell ref="U64:W64"/>
    <mergeCell ref="X64:Z64"/>
    <mergeCell ref="AA64:AC64"/>
    <mergeCell ref="AH64:AI64"/>
    <mergeCell ref="AK64:AL64"/>
    <mergeCell ref="AN64:AO64"/>
    <mergeCell ref="AQ64:AR64"/>
    <mergeCell ref="AW64:AX64"/>
    <mergeCell ref="AZ64:BA64"/>
    <mergeCell ref="BC64:BD64"/>
    <mergeCell ref="BF64:BG64"/>
    <mergeCell ref="BL64:BM64"/>
    <mergeCell ref="BO64:BP64"/>
    <mergeCell ref="BR64:BS64"/>
    <mergeCell ref="BU64:BV64"/>
    <mergeCell ref="CA64:CB64"/>
    <mergeCell ref="CD64:CE64"/>
    <mergeCell ref="CG64:CH64"/>
    <mergeCell ref="CJ64:CK64"/>
    <mergeCell ref="CP64:CQ64"/>
    <mergeCell ref="CS64:CT64"/>
    <mergeCell ref="CV64:CW64"/>
    <mergeCell ref="CY64:CZ64"/>
    <mergeCell ref="DE64:DF64"/>
    <mergeCell ref="DH64:DI64"/>
    <mergeCell ref="DK64:DL64"/>
    <mergeCell ref="DN64:DO64"/>
    <mergeCell ref="DT64:DU64"/>
    <mergeCell ref="DW64:DX64"/>
    <mergeCell ref="DZ64:EA64"/>
    <mergeCell ref="EC64:ED64"/>
    <mergeCell ref="EI64:EJ64"/>
    <mergeCell ref="EM64:EN64"/>
    <mergeCell ref="B65:K65"/>
    <mergeCell ref="L65:N65"/>
    <mergeCell ref="O65:P65"/>
    <mergeCell ref="Q65:R65"/>
    <mergeCell ref="S65:T65"/>
    <mergeCell ref="U65:W65"/>
    <mergeCell ref="X65:Z65"/>
    <mergeCell ref="AA65:AC65"/>
    <mergeCell ref="AH65:AI65"/>
    <mergeCell ref="AK65:AL65"/>
    <mergeCell ref="AN65:AO65"/>
    <mergeCell ref="AQ65:AR65"/>
    <mergeCell ref="AW65:AX65"/>
    <mergeCell ref="AZ65:BA65"/>
    <mergeCell ref="BC65:BD65"/>
    <mergeCell ref="BF65:BG65"/>
    <mergeCell ref="BL65:BM65"/>
    <mergeCell ref="BO65:BP65"/>
    <mergeCell ref="BR65:BS65"/>
    <mergeCell ref="BU65:BV65"/>
    <mergeCell ref="CA65:CB65"/>
    <mergeCell ref="CD65:CE65"/>
    <mergeCell ref="CG65:CH65"/>
    <mergeCell ref="CJ65:CK65"/>
    <mergeCell ref="CP65:CQ65"/>
    <mergeCell ref="CS65:CT65"/>
    <mergeCell ref="CV65:CW65"/>
    <mergeCell ref="CY65:CZ65"/>
    <mergeCell ref="DE65:DF65"/>
    <mergeCell ref="DH65:DI65"/>
    <mergeCell ref="DK65:DL65"/>
    <mergeCell ref="DN65:DO65"/>
    <mergeCell ref="DT65:DU65"/>
    <mergeCell ref="DW65:DX65"/>
    <mergeCell ref="DZ65:EA65"/>
    <mergeCell ref="EC65:ED65"/>
    <mergeCell ref="EI65:EJ65"/>
    <mergeCell ref="EM65:EN65"/>
    <mergeCell ref="B66:K66"/>
    <mergeCell ref="L66:N66"/>
    <mergeCell ref="O66:P66"/>
    <mergeCell ref="Q66:R66"/>
    <mergeCell ref="S66:T66"/>
    <mergeCell ref="U66:W66"/>
    <mergeCell ref="X66:Z66"/>
    <mergeCell ref="AA66:AC66"/>
    <mergeCell ref="AH66:AI66"/>
    <mergeCell ref="AK66:AL66"/>
    <mergeCell ref="AN66:AO66"/>
    <mergeCell ref="AQ66:AR66"/>
    <mergeCell ref="AW66:AX66"/>
    <mergeCell ref="AZ66:BA66"/>
    <mergeCell ref="BC66:BD66"/>
    <mergeCell ref="BF66:BG66"/>
    <mergeCell ref="BL66:BM66"/>
    <mergeCell ref="BO66:BP66"/>
    <mergeCell ref="BR66:BS66"/>
    <mergeCell ref="BU66:BV66"/>
    <mergeCell ref="CA66:CB66"/>
    <mergeCell ref="CD66:CE66"/>
    <mergeCell ref="CG66:CH66"/>
    <mergeCell ref="CJ66:CK66"/>
    <mergeCell ref="CP66:CQ66"/>
    <mergeCell ref="CS66:CT66"/>
    <mergeCell ref="CV66:CW66"/>
    <mergeCell ref="CY66:CZ66"/>
    <mergeCell ref="DE66:DF66"/>
    <mergeCell ref="DH66:DI66"/>
    <mergeCell ref="DK66:DL66"/>
    <mergeCell ref="DN66:DO66"/>
    <mergeCell ref="DT66:DU66"/>
    <mergeCell ref="DW66:DX66"/>
    <mergeCell ref="DZ66:EA66"/>
    <mergeCell ref="EC66:ED66"/>
    <mergeCell ref="EI66:EJ66"/>
    <mergeCell ref="EM66:EN66"/>
    <mergeCell ref="B67:K67"/>
    <mergeCell ref="L67:N67"/>
    <mergeCell ref="O67:P67"/>
    <mergeCell ref="Q67:R67"/>
    <mergeCell ref="S67:T67"/>
    <mergeCell ref="U67:W67"/>
    <mergeCell ref="X67:Z67"/>
    <mergeCell ref="AA67:AC67"/>
    <mergeCell ref="AH67:AI67"/>
    <mergeCell ref="AK67:AL67"/>
    <mergeCell ref="AN67:AO67"/>
    <mergeCell ref="AQ67:AR67"/>
    <mergeCell ref="AW67:AX67"/>
    <mergeCell ref="AZ67:BA67"/>
    <mergeCell ref="BC67:BD67"/>
    <mergeCell ref="BF67:BG67"/>
    <mergeCell ref="BL67:BM67"/>
    <mergeCell ref="BO67:BP67"/>
    <mergeCell ref="BR67:BS67"/>
    <mergeCell ref="BU67:BV67"/>
    <mergeCell ref="CA67:CB67"/>
    <mergeCell ref="CD67:CE67"/>
    <mergeCell ref="CG67:CH67"/>
    <mergeCell ref="CJ67:CK67"/>
    <mergeCell ref="CP67:CQ67"/>
    <mergeCell ref="CS67:CT67"/>
    <mergeCell ref="CV67:CW67"/>
    <mergeCell ref="CY67:CZ67"/>
    <mergeCell ref="DE67:DF67"/>
    <mergeCell ref="DH67:DI67"/>
    <mergeCell ref="DK67:DL67"/>
    <mergeCell ref="DN67:DO67"/>
    <mergeCell ref="DT67:DU67"/>
    <mergeCell ref="DW67:DX67"/>
    <mergeCell ref="DZ67:EA67"/>
    <mergeCell ref="EC67:ED67"/>
    <mergeCell ref="EI67:EJ67"/>
    <mergeCell ref="EM67:EN67"/>
    <mergeCell ref="B68:K68"/>
    <mergeCell ref="L68:N68"/>
    <mergeCell ref="O68:P68"/>
    <mergeCell ref="Q68:R68"/>
    <mergeCell ref="S68:T68"/>
    <mergeCell ref="U68:W68"/>
    <mergeCell ref="X68:Z68"/>
    <mergeCell ref="AA68:AC68"/>
    <mergeCell ref="AH68:AI68"/>
    <mergeCell ref="AK68:AL68"/>
    <mergeCell ref="AN68:AO68"/>
    <mergeCell ref="AQ68:AR68"/>
    <mergeCell ref="AW68:AX68"/>
    <mergeCell ref="AZ68:BA68"/>
    <mergeCell ref="BC68:BD68"/>
    <mergeCell ref="BF68:BG68"/>
    <mergeCell ref="BL68:BM68"/>
    <mergeCell ref="BO68:BP68"/>
    <mergeCell ref="BR68:BS68"/>
    <mergeCell ref="BU68:BV68"/>
    <mergeCell ref="CA68:CB68"/>
    <mergeCell ref="CD68:CE68"/>
    <mergeCell ref="CG68:CH68"/>
    <mergeCell ref="CJ68:CK68"/>
    <mergeCell ref="CP68:CQ68"/>
    <mergeCell ref="CS68:CT68"/>
    <mergeCell ref="CV68:CW68"/>
    <mergeCell ref="CY68:CZ68"/>
    <mergeCell ref="DE68:DF68"/>
    <mergeCell ref="DH68:DI68"/>
    <mergeCell ref="DK68:DL68"/>
    <mergeCell ref="DN68:DO68"/>
    <mergeCell ref="DT68:DU68"/>
    <mergeCell ref="DW68:DX68"/>
    <mergeCell ref="DZ68:EA68"/>
    <mergeCell ref="EC68:ED68"/>
    <mergeCell ref="EI68:EJ68"/>
    <mergeCell ref="EM68:EN68"/>
    <mergeCell ref="B69:K69"/>
    <mergeCell ref="L69:N69"/>
    <mergeCell ref="O69:P69"/>
    <mergeCell ref="Q69:R69"/>
    <mergeCell ref="S69:T69"/>
    <mergeCell ref="U69:W69"/>
    <mergeCell ref="X69:Z69"/>
    <mergeCell ref="AA69:AC69"/>
    <mergeCell ref="AH69:AI69"/>
    <mergeCell ref="AK69:AL69"/>
    <mergeCell ref="AN69:AO69"/>
    <mergeCell ref="AQ69:AR69"/>
    <mergeCell ref="AW69:AX69"/>
    <mergeCell ref="AZ69:BA69"/>
    <mergeCell ref="BC69:BD69"/>
    <mergeCell ref="BF69:BG69"/>
    <mergeCell ref="BL69:BM69"/>
    <mergeCell ref="BO69:BP69"/>
    <mergeCell ref="BR69:BS69"/>
    <mergeCell ref="BU69:BV69"/>
    <mergeCell ref="CA69:CB69"/>
    <mergeCell ref="CD69:CE69"/>
    <mergeCell ref="CG69:CH69"/>
    <mergeCell ref="CJ69:CK69"/>
    <mergeCell ref="CP69:CQ69"/>
    <mergeCell ref="CS69:CT69"/>
    <mergeCell ref="CV69:CW69"/>
    <mergeCell ref="CY69:CZ69"/>
    <mergeCell ref="DE69:DF69"/>
    <mergeCell ref="DH69:DI69"/>
    <mergeCell ref="DK69:DL69"/>
    <mergeCell ref="DN69:DO69"/>
    <mergeCell ref="DT69:DU69"/>
    <mergeCell ref="DW69:DX69"/>
    <mergeCell ref="DZ69:EA69"/>
    <mergeCell ref="EC69:ED69"/>
    <mergeCell ref="EI69:EJ69"/>
    <mergeCell ref="EM69:EN69"/>
    <mergeCell ref="B70:K70"/>
    <mergeCell ref="L70:N70"/>
    <mergeCell ref="O70:P70"/>
    <mergeCell ref="Q70:R70"/>
    <mergeCell ref="S70:T70"/>
    <mergeCell ref="U70:W70"/>
    <mergeCell ref="X70:Z70"/>
    <mergeCell ref="AA70:AC70"/>
    <mergeCell ref="AH70:AI70"/>
    <mergeCell ref="AK70:AL70"/>
    <mergeCell ref="AN70:AO70"/>
    <mergeCell ref="AQ70:AR70"/>
    <mergeCell ref="AW70:AX70"/>
    <mergeCell ref="AZ70:BA70"/>
    <mergeCell ref="BC70:BD70"/>
    <mergeCell ref="BF70:BG70"/>
    <mergeCell ref="BL70:BM70"/>
    <mergeCell ref="BO70:BP70"/>
    <mergeCell ref="BR70:BS70"/>
    <mergeCell ref="BU70:BV70"/>
    <mergeCell ref="CA70:CB70"/>
    <mergeCell ref="CD70:CE70"/>
    <mergeCell ref="CG70:CH70"/>
    <mergeCell ref="CJ70:CK70"/>
    <mergeCell ref="CP70:CQ70"/>
    <mergeCell ref="CS70:CT70"/>
    <mergeCell ref="CV70:CW70"/>
    <mergeCell ref="CY70:CZ70"/>
    <mergeCell ref="DE70:DF70"/>
    <mergeCell ref="DH70:DI70"/>
    <mergeCell ref="DK70:DL70"/>
    <mergeCell ref="DN70:DO70"/>
    <mergeCell ref="DT70:DU70"/>
    <mergeCell ref="DW70:DX70"/>
    <mergeCell ref="DZ70:EA70"/>
    <mergeCell ref="EC70:ED70"/>
    <mergeCell ref="EI70:EJ70"/>
    <mergeCell ref="EM70:EN70"/>
    <mergeCell ref="B71:K71"/>
    <mergeCell ref="L71:N71"/>
    <mergeCell ref="O71:P71"/>
    <mergeCell ref="Q71:R71"/>
    <mergeCell ref="S71:T71"/>
    <mergeCell ref="U71:W71"/>
    <mergeCell ref="X71:Z71"/>
    <mergeCell ref="AA71:AC71"/>
    <mergeCell ref="AH71:AI71"/>
    <mergeCell ref="AK71:AL71"/>
    <mergeCell ref="AN71:AO71"/>
    <mergeCell ref="AQ71:AR71"/>
    <mergeCell ref="AW71:AX71"/>
    <mergeCell ref="AZ71:BA71"/>
    <mergeCell ref="BC71:BD71"/>
    <mergeCell ref="BF71:BG71"/>
    <mergeCell ref="BL71:BM71"/>
    <mergeCell ref="BO71:BP71"/>
    <mergeCell ref="BR71:BS71"/>
    <mergeCell ref="BU71:BV71"/>
    <mergeCell ref="CA71:CB71"/>
    <mergeCell ref="CD71:CE71"/>
    <mergeCell ref="CG71:CH71"/>
    <mergeCell ref="CJ71:CK71"/>
    <mergeCell ref="CP71:CQ71"/>
    <mergeCell ref="CS71:CT71"/>
    <mergeCell ref="CV71:CW71"/>
    <mergeCell ref="CY71:CZ71"/>
    <mergeCell ref="DE71:DF71"/>
    <mergeCell ref="DH71:DI71"/>
    <mergeCell ref="DK71:DL71"/>
    <mergeCell ref="DN71:DO71"/>
    <mergeCell ref="DT71:DU71"/>
    <mergeCell ref="DW71:DX71"/>
    <mergeCell ref="DZ71:EA71"/>
    <mergeCell ref="EC71:ED71"/>
    <mergeCell ref="EI71:EJ71"/>
    <mergeCell ref="EM71:EN71"/>
    <mergeCell ref="B72:K72"/>
    <mergeCell ref="L72:N72"/>
    <mergeCell ref="O72:P72"/>
    <mergeCell ref="Q72:R72"/>
    <mergeCell ref="S72:T72"/>
    <mergeCell ref="U72:W72"/>
    <mergeCell ref="X72:Z72"/>
    <mergeCell ref="AA72:AC72"/>
    <mergeCell ref="AH72:AI72"/>
    <mergeCell ref="AK72:AL72"/>
    <mergeCell ref="AN72:AO72"/>
    <mergeCell ref="AQ72:AR72"/>
    <mergeCell ref="AW72:AX72"/>
    <mergeCell ref="AZ72:BA72"/>
    <mergeCell ref="BC72:BD72"/>
    <mergeCell ref="BF72:BG72"/>
    <mergeCell ref="BL72:BM72"/>
    <mergeCell ref="BO72:BP72"/>
    <mergeCell ref="BR72:BS72"/>
    <mergeCell ref="BU72:BV72"/>
    <mergeCell ref="CA72:CB72"/>
    <mergeCell ref="CD72:CE72"/>
    <mergeCell ref="CG72:CH72"/>
    <mergeCell ref="CJ72:CK72"/>
    <mergeCell ref="CP72:CQ72"/>
    <mergeCell ref="CS72:CT72"/>
    <mergeCell ref="CV72:CW72"/>
    <mergeCell ref="CY72:CZ72"/>
    <mergeCell ref="DE72:DF72"/>
    <mergeCell ref="DH72:DI72"/>
    <mergeCell ref="DK72:DL72"/>
    <mergeCell ref="DN72:DO72"/>
    <mergeCell ref="DT72:DU72"/>
    <mergeCell ref="DW72:DX72"/>
    <mergeCell ref="DZ72:EA72"/>
    <mergeCell ref="EC72:ED72"/>
    <mergeCell ref="EI72:EJ72"/>
    <mergeCell ref="EM72:EN72"/>
    <mergeCell ref="B73:K73"/>
    <mergeCell ref="L73:N73"/>
    <mergeCell ref="O73:P73"/>
    <mergeCell ref="Q73:R73"/>
    <mergeCell ref="S73:T73"/>
    <mergeCell ref="U73:W73"/>
    <mergeCell ref="X73:Z73"/>
    <mergeCell ref="AA73:AC73"/>
    <mergeCell ref="AH73:AI73"/>
    <mergeCell ref="AK73:AL73"/>
    <mergeCell ref="AN73:AO73"/>
    <mergeCell ref="AQ73:AR73"/>
    <mergeCell ref="AW73:AX73"/>
    <mergeCell ref="AZ73:BA73"/>
    <mergeCell ref="BC73:BD73"/>
    <mergeCell ref="BF73:BG73"/>
    <mergeCell ref="BL73:BM73"/>
    <mergeCell ref="BO73:BP73"/>
    <mergeCell ref="BR73:BS73"/>
    <mergeCell ref="BU73:BV73"/>
    <mergeCell ref="CA73:CB73"/>
    <mergeCell ref="CD73:CE73"/>
    <mergeCell ref="CG73:CH73"/>
    <mergeCell ref="CJ73:CK73"/>
    <mergeCell ref="CP73:CQ73"/>
    <mergeCell ref="CS73:CT73"/>
    <mergeCell ref="CV73:CW73"/>
    <mergeCell ref="CY73:CZ73"/>
    <mergeCell ref="DE73:DF73"/>
    <mergeCell ref="DH73:DI73"/>
    <mergeCell ref="DK73:DL73"/>
    <mergeCell ref="DN73:DO73"/>
    <mergeCell ref="DT73:DU73"/>
    <mergeCell ref="DW73:DX73"/>
    <mergeCell ref="DZ73:EA73"/>
    <mergeCell ref="EC73:ED73"/>
    <mergeCell ref="EI73:EJ73"/>
    <mergeCell ref="EM73:EN73"/>
    <mergeCell ref="B74:K74"/>
    <mergeCell ref="L74:N74"/>
    <mergeCell ref="O74:P74"/>
    <mergeCell ref="Q74:R74"/>
    <mergeCell ref="S74:T74"/>
    <mergeCell ref="U74:W74"/>
    <mergeCell ref="X74:Z74"/>
    <mergeCell ref="AA74:AC74"/>
    <mergeCell ref="AH74:AI74"/>
    <mergeCell ref="AK74:AL74"/>
    <mergeCell ref="AN74:AO74"/>
    <mergeCell ref="AQ74:AR74"/>
    <mergeCell ref="AW74:AX74"/>
    <mergeCell ref="AZ74:BA74"/>
    <mergeCell ref="BC74:BD74"/>
    <mergeCell ref="BF74:BG74"/>
    <mergeCell ref="BL74:BM74"/>
    <mergeCell ref="BO74:BP74"/>
    <mergeCell ref="BR74:BS74"/>
    <mergeCell ref="BU74:BV74"/>
    <mergeCell ref="CA74:CB74"/>
    <mergeCell ref="CD74:CE74"/>
    <mergeCell ref="CG74:CH74"/>
    <mergeCell ref="CJ74:CK74"/>
    <mergeCell ref="CP74:CQ74"/>
    <mergeCell ref="CS74:CT74"/>
    <mergeCell ref="CV74:CW74"/>
    <mergeCell ref="CY74:CZ74"/>
    <mergeCell ref="DE74:DF74"/>
    <mergeCell ref="DH74:DI74"/>
    <mergeCell ref="DK74:DL74"/>
    <mergeCell ref="DN74:DO74"/>
    <mergeCell ref="DT74:DU74"/>
    <mergeCell ref="DW74:DX74"/>
    <mergeCell ref="DZ74:EA74"/>
    <mergeCell ref="EC74:ED74"/>
    <mergeCell ref="EI74:EJ74"/>
    <mergeCell ref="EM74:EN74"/>
    <mergeCell ref="B75:K75"/>
    <mergeCell ref="L75:N75"/>
    <mergeCell ref="O75:P75"/>
    <mergeCell ref="Q75:R75"/>
    <mergeCell ref="S75:T75"/>
    <mergeCell ref="U75:W75"/>
    <mergeCell ref="X75:Z75"/>
    <mergeCell ref="AA75:AC75"/>
    <mergeCell ref="AH75:AI75"/>
    <mergeCell ref="AK75:AL75"/>
    <mergeCell ref="AN75:AO75"/>
    <mergeCell ref="AQ75:AR75"/>
    <mergeCell ref="AW75:AX75"/>
    <mergeCell ref="AZ75:BA75"/>
    <mergeCell ref="BC75:BD75"/>
    <mergeCell ref="BF75:BG75"/>
    <mergeCell ref="BL75:BM75"/>
    <mergeCell ref="BO75:BP75"/>
    <mergeCell ref="BR75:BS75"/>
    <mergeCell ref="BU75:BV75"/>
    <mergeCell ref="CA75:CB75"/>
    <mergeCell ref="CD75:CE75"/>
    <mergeCell ref="CG75:CH75"/>
    <mergeCell ref="CJ75:CK75"/>
    <mergeCell ref="CP75:CQ75"/>
    <mergeCell ref="CS75:CT75"/>
    <mergeCell ref="CV75:CW75"/>
    <mergeCell ref="CY75:CZ75"/>
    <mergeCell ref="DE75:DF75"/>
    <mergeCell ref="DH75:DI75"/>
    <mergeCell ref="DK75:DL75"/>
    <mergeCell ref="DN75:DO75"/>
    <mergeCell ref="DT75:DU75"/>
    <mergeCell ref="DW75:DX75"/>
    <mergeCell ref="DZ75:EA75"/>
    <mergeCell ref="EC75:ED75"/>
    <mergeCell ref="EI75:EJ75"/>
    <mergeCell ref="EM75:EN75"/>
    <mergeCell ref="B76:K76"/>
    <mergeCell ref="L76:N76"/>
    <mergeCell ref="O76:P76"/>
    <mergeCell ref="Q76:R76"/>
    <mergeCell ref="S76:T76"/>
    <mergeCell ref="U76:W76"/>
    <mergeCell ref="X76:Z76"/>
    <mergeCell ref="AA76:AC76"/>
    <mergeCell ref="AH76:AI76"/>
    <mergeCell ref="AK76:AL76"/>
    <mergeCell ref="AN76:AO76"/>
    <mergeCell ref="AQ76:AR76"/>
    <mergeCell ref="AW76:AX76"/>
    <mergeCell ref="AZ76:BA76"/>
    <mergeCell ref="BC76:BD76"/>
    <mergeCell ref="BF76:BG76"/>
    <mergeCell ref="BL76:BM76"/>
    <mergeCell ref="BO76:BP76"/>
    <mergeCell ref="BR76:BS76"/>
    <mergeCell ref="BU76:BV76"/>
    <mergeCell ref="CA76:CB76"/>
    <mergeCell ref="CD76:CE76"/>
    <mergeCell ref="CG76:CH76"/>
    <mergeCell ref="CJ76:CK76"/>
    <mergeCell ref="CP76:CQ76"/>
    <mergeCell ref="CS76:CT76"/>
    <mergeCell ref="CV76:CW76"/>
    <mergeCell ref="CY76:CZ76"/>
    <mergeCell ref="DE76:DF76"/>
    <mergeCell ref="DH76:DI76"/>
    <mergeCell ref="DK76:DL76"/>
    <mergeCell ref="DN76:DO76"/>
    <mergeCell ref="DT76:DU76"/>
    <mergeCell ref="DW76:DX76"/>
    <mergeCell ref="DZ76:EA76"/>
    <mergeCell ref="EC76:ED76"/>
    <mergeCell ref="EI76:EJ76"/>
    <mergeCell ref="EM76:EN76"/>
    <mergeCell ref="B77:K77"/>
    <mergeCell ref="L77:N77"/>
    <mergeCell ref="O77:P77"/>
    <mergeCell ref="Q77:R77"/>
    <mergeCell ref="S77:T77"/>
    <mergeCell ref="U77:W77"/>
    <mergeCell ref="X77:Z77"/>
    <mergeCell ref="AA77:AC77"/>
    <mergeCell ref="AH77:AI77"/>
    <mergeCell ref="AK77:AL77"/>
    <mergeCell ref="AN77:AO77"/>
    <mergeCell ref="AQ77:AR77"/>
    <mergeCell ref="AW77:AX77"/>
    <mergeCell ref="AZ77:BA77"/>
    <mergeCell ref="BC77:BD77"/>
    <mergeCell ref="BF77:BG77"/>
    <mergeCell ref="BL77:BM77"/>
    <mergeCell ref="BO77:BP77"/>
    <mergeCell ref="BR77:BS77"/>
    <mergeCell ref="BU77:BV77"/>
    <mergeCell ref="CA77:CB77"/>
    <mergeCell ref="CD77:CE77"/>
    <mergeCell ref="CG77:CH77"/>
    <mergeCell ref="CJ77:CK77"/>
    <mergeCell ref="CP77:CQ77"/>
    <mergeCell ref="CS77:CT77"/>
    <mergeCell ref="CV77:CW77"/>
    <mergeCell ref="CY77:CZ77"/>
    <mergeCell ref="DE77:DF77"/>
    <mergeCell ref="DH77:DI77"/>
    <mergeCell ref="DK77:DL77"/>
    <mergeCell ref="DN77:DO77"/>
    <mergeCell ref="DT77:DU77"/>
    <mergeCell ref="DW77:DX77"/>
    <mergeCell ref="DZ77:EA77"/>
    <mergeCell ref="EC77:ED77"/>
    <mergeCell ref="EI77:EJ77"/>
    <mergeCell ref="EM77:EN77"/>
    <mergeCell ref="B78:K78"/>
    <mergeCell ref="L78:N78"/>
    <mergeCell ref="O78:P78"/>
    <mergeCell ref="Q78:R78"/>
    <mergeCell ref="S78:T78"/>
    <mergeCell ref="U78:W78"/>
    <mergeCell ref="X78:Z78"/>
    <mergeCell ref="AA78:AC78"/>
    <mergeCell ref="AH78:AI78"/>
    <mergeCell ref="AK78:AL78"/>
    <mergeCell ref="AN78:AO78"/>
    <mergeCell ref="AQ78:AR78"/>
    <mergeCell ref="AW78:AX78"/>
    <mergeCell ref="AZ78:BA78"/>
    <mergeCell ref="BC78:BD78"/>
    <mergeCell ref="BF78:BG78"/>
    <mergeCell ref="BL78:BM78"/>
    <mergeCell ref="BO78:BP78"/>
    <mergeCell ref="BR78:BS78"/>
    <mergeCell ref="BU78:BV78"/>
    <mergeCell ref="CA78:CB78"/>
    <mergeCell ref="CD78:CE78"/>
    <mergeCell ref="CG78:CH78"/>
    <mergeCell ref="CJ78:CK78"/>
    <mergeCell ref="CP78:CQ78"/>
    <mergeCell ref="CS78:CT78"/>
    <mergeCell ref="CV78:CW78"/>
    <mergeCell ref="CY78:CZ78"/>
    <mergeCell ref="DE78:DF78"/>
    <mergeCell ref="DH78:DI78"/>
    <mergeCell ref="DK78:DL78"/>
    <mergeCell ref="DN78:DO78"/>
    <mergeCell ref="DT78:DU78"/>
    <mergeCell ref="DW78:DX78"/>
    <mergeCell ref="DZ78:EA78"/>
    <mergeCell ref="EC78:ED78"/>
    <mergeCell ref="EI78:EJ78"/>
    <mergeCell ref="EM78:EN78"/>
    <mergeCell ref="B79:K79"/>
    <mergeCell ref="L79:N79"/>
    <mergeCell ref="O79:P79"/>
    <mergeCell ref="Q79:R79"/>
    <mergeCell ref="S79:T79"/>
    <mergeCell ref="U79:W79"/>
    <mergeCell ref="X79:Z79"/>
    <mergeCell ref="AA79:AC79"/>
    <mergeCell ref="AH79:AI79"/>
    <mergeCell ref="AK79:AL79"/>
    <mergeCell ref="AN79:AO79"/>
    <mergeCell ref="AQ79:AR79"/>
    <mergeCell ref="AW79:AX79"/>
    <mergeCell ref="AZ79:BA79"/>
    <mergeCell ref="BC79:BD79"/>
    <mergeCell ref="BF79:BG79"/>
    <mergeCell ref="BL79:BM79"/>
    <mergeCell ref="BO79:BP79"/>
    <mergeCell ref="BR79:BS79"/>
    <mergeCell ref="BU79:BV79"/>
    <mergeCell ref="CA79:CB79"/>
    <mergeCell ref="CD79:CE79"/>
    <mergeCell ref="CG79:CH79"/>
    <mergeCell ref="CJ79:CK79"/>
    <mergeCell ref="CP79:CQ79"/>
    <mergeCell ref="CS79:CT79"/>
    <mergeCell ref="CV79:CW79"/>
    <mergeCell ref="CY79:CZ79"/>
    <mergeCell ref="DE79:DF79"/>
    <mergeCell ref="DH79:DI79"/>
    <mergeCell ref="DK79:DL79"/>
    <mergeCell ref="DN79:DO79"/>
    <mergeCell ref="DT79:DU79"/>
    <mergeCell ref="DW79:DX79"/>
    <mergeCell ref="DZ79:EA79"/>
    <mergeCell ref="EC79:ED79"/>
    <mergeCell ref="EI79:EJ79"/>
    <mergeCell ref="EM79:EN79"/>
    <mergeCell ref="B80:K80"/>
    <mergeCell ref="L80:N80"/>
    <mergeCell ref="O80:P80"/>
    <mergeCell ref="Q80:R80"/>
    <mergeCell ref="S80:T80"/>
    <mergeCell ref="U80:W80"/>
    <mergeCell ref="X80:Z80"/>
    <mergeCell ref="AA80:AC80"/>
    <mergeCell ref="AH80:AI80"/>
    <mergeCell ref="AK80:AL80"/>
    <mergeCell ref="AN80:AO80"/>
    <mergeCell ref="AQ80:AR80"/>
    <mergeCell ref="AW80:AX80"/>
    <mergeCell ref="AZ80:BA80"/>
    <mergeCell ref="BC80:BD80"/>
    <mergeCell ref="BF80:BG80"/>
    <mergeCell ref="BL80:BM80"/>
    <mergeCell ref="BO80:BP80"/>
    <mergeCell ref="BR80:BS80"/>
    <mergeCell ref="BU80:BV80"/>
    <mergeCell ref="CA80:CB80"/>
    <mergeCell ref="CD80:CE80"/>
    <mergeCell ref="CG80:CH80"/>
    <mergeCell ref="CJ80:CK80"/>
    <mergeCell ref="CP80:CQ80"/>
    <mergeCell ref="CS80:CT80"/>
    <mergeCell ref="CV80:CW80"/>
    <mergeCell ref="CY80:CZ80"/>
    <mergeCell ref="DE80:DF80"/>
    <mergeCell ref="DH80:DI80"/>
    <mergeCell ref="DK80:DL80"/>
    <mergeCell ref="DN80:DO80"/>
    <mergeCell ref="DT80:DU80"/>
    <mergeCell ref="DW80:DX80"/>
    <mergeCell ref="DZ80:EA80"/>
    <mergeCell ref="EC80:ED80"/>
    <mergeCell ref="EI80:EJ80"/>
    <mergeCell ref="EM80:EN80"/>
    <mergeCell ref="B81:K81"/>
    <mergeCell ref="L81:N81"/>
    <mergeCell ref="O81:P81"/>
    <mergeCell ref="Q81:R81"/>
    <mergeCell ref="S81:T81"/>
    <mergeCell ref="U81:W81"/>
    <mergeCell ref="X81:Z81"/>
    <mergeCell ref="AA81:AC81"/>
    <mergeCell ref="AH81:AI81"/>
    <mergeCell ref="AK81:AL81"/>
    <mergeCell ref="AN81:AO81"/>
    <mergeCell ref="AQ81:AR81"/>
    <mergeCell ref="AW81:AX81"/>
    <mergeCell ref="AZ81:BA81"/>
    <mergeCell ref="BC81:BD81"/>
    <mergeCell ref="BF81:BG81"/>
    <mergeCell ref="BL81:BM81"/>
    <mergeCell ref="BO81:BP81"/>
    <mergeCell ref="BR81:BS81"/>
    <mergeCell ref="BU81:BV81"/>
    <mergeCell ref="CA81:CB81"/>
    <mergeCell ref="CD81:CE81"/>
    <mergeCell ref="CG81:CH81"/>
    <mergeCell ref="CJ81:CK81"/>
    <mergeCell ref="CP81:CQ81"/>
    <mergeCell ref="CS81:CT81"/>
    <mergeCell ref="CV81:CW81"/>
    <mergeCell ref="CY81:CZ81"/>
    <mergeCell ref="DE81:DF81"/>
    <mergeCell ref="DH81:DI81"/>
    <mergeCell ref="DK81:DL81"/>
    <mergeCell ref="DN81:DO81"/>
    <mergeCell ref="DT81:DU81"/>
    <mergeCell ref="DW81:DX81"/>
    <mergeCell ref="DZ81:EA81"/>
    <mergeCell ref="EC81:ED81"/>
    <mergeCell ref="EI81:EJ81"/>
    <mergeCell ref="EM81:EN81"/>
    <mergeCell ref="A82:W82"/>
    <mergeCell ref="X82:Z82"/>
    <mergeCell ref="AA82:AC82"/>
    <mergeCell ref="AD82:AE82"/>
    <mergeCell ref="AH82:AI82"/>
    <mergeCell ref="AK82:AL82"/>
    <mergeCell ref="AN82:AO82"/>
    <mergeCell ref="AQ82:AR82"/>
    <mergeCell ref="AS82:AT82"/>
    <mergeCell ref="AW82:AX82"/>
    <mergeCell ref="AZ82:BA82"/>
    <mergeCell ref="BC82:BD82"/>
    <mergeCell ref="BF82:BG82"/>
    <mergeCell ref="BH82:BI82"/>
    <mergeCell ref="BL82:BM82"/>
    <mergeCell ref="BO82:BP82"/>
    <mergeCell ref="BR82:BS82"/>
    <mergeCell ref="BU82:BV82"/>
    <mergeCell ref="BW82:BX82"/>
    <mergeCell ref="CA82:CB82"/>
    <mergeCell ref="CD82:CE82"/>
    <mergeCell ref="CG82:CH82"/>
    <mergeCell ref="CJ82:CK82"/>
    <mergeCell ref="CL82:CM82"/>
    <mergeCell ref="CP82:CQ82"/>
    <mergeCell ref="CS82:CT82"/>
    <mergeCell ref="CV82:CW82"/>
    <mergeCell ref="CY82:CZ82"/>
    <mergeCell ref="DA82:DB82"/>
    <mergeCell ref="DE82:DF82"/>
    <mergeCell ref="DH82:DI82"/>
    <mergeCell ref="DK82:DL82"/>
    <mergeCell ref="DN82:DO82"/>
    <mergeCell ref="DP82:DQ82"/>
    <mergeCell ref="DT82:DU82"/>
    <mergeCell ref="DW82:DX82"/>
    <mergeCell ref="DZ82:EA82"/>
    <mergeCell ref="EC82:ED82"/>
    <mergeCell ref="EE82:EF82"/>
    <mergeCell ref="EI82:EJ82"/>
    <mergeCell ref="EM82:EN82"/>
    <mergeCell ref="EO82:EP82"/>
    <mergeCell ref="AD83:AE84"/>
    <mergeCell ref="AF83:AF91"/>
    <mergeCell ref="AG83:AG84"/>
    <mergeCell ref="AH83:AI84"/>
    <mergeCell ref="AJ83:AJ84"/>
    <mergeCell ref="AK83:AL84"/>
    <mergeCell ref="AM83:AM84"/>
    <mergeCell ref="AN83:AO84"/>
    <mergeCell ref="AP83:AP84"/>
    <mergeCell ref="AQ83:AR84"/>
    <mergeCell ref="AS83:AT84"/>
    <mergeCell ref="AU83:AU91"/>
    <mergeCell ref="AV83:AV84"/>
    <mergeCell ref="AW83:AX84"/>
    <mergeCell ref="AY83:AY84"/>
    <mergeCell ref="AZ83:BA84"/>
    <mergeCell ref="BB83:BB84"/>
    <mergeCell ref="BC83:BD84"/>
    <mergeCell ref="BE83:BE84"/>
    <mergeCell ref="BF83:BG84"/>
    <mergeCell ref="BH83:BI84"/>
    <mergeCell ref="BJ83:BJ91"/>
    <mergeCell ref="BK83:BK84"/>
    <mergeCell ref="BL83:BM84"/>
    <mergeCell ref="BN83:BN84"/>
    <mergeCell ref="BO83:BP84"/>
    <mergeCell ref="BQ83:BQ84"/>
    <mergeCell ref="BR83:BS84"/>
    <mergeCell ref="BT83:BT84"/>
    <mergeCell ref="BU83:BV84"/>
    <mergeCell ref="BW83:BX84"/>
    <mergeCell ref="BY83:BY91"/>
    <mergeCell ref="BZ83:BZ84"/>
    <mergeCell ref="CA83:CB84"/>
    <mergeCell ref="CC83:CC84"/>
    <mergeCell ref="CD83:CE84"/>
    <mergeCell ref="CF83:CF84"/>
    <mergeCell ref="CG83:CH84"/>
    <mergeCell ref="CI83:CI84"/>
    <mergeCell ref="CJ83:CK84"/>
    <mergeCell ref="CL83:CM84"/>
    <mergeCell ref="CN83:CN91"/>
    <mergeCell ref="CO83:CO84"/>
    <mergeCell ref="CP83:CQ84"/>
    <mergeCell ref="CR83:CR84"/>
    <mergeCell ref="CS83:CT84"/>
    <mergeCell ref="CU83:CU84"/>
    <mergeCell ref="CV83:CW84"/>
    <mergeCell ref="CX83:CX84"/>
    <mergeCell ref="CY83:CZ84"/>
    <mergeCell ref="DA83:DB84"/>
    <mergeCell ref="DC83:DC91"/>
    <mergeCell ref="DD83:DD84"/>
    <mergeCell ref="DE83:DF84"/>
    <mergeCell ref="DG83:DG84"/>
    <mergeCell ref="DH83:DI84"/>
    <mergeCell ref="DJ83:DJ84"/>
    <mergeCell ref="DK83:DL84"/>
    <mergeCell ref="DM83:DM84"/>
    <mergeCell ref="DN83:DO84"/>
    <mergeCell ref="DP83:DQ84"/>
    <mergeCell ref="DR83:DR91"/>
    <mergeCell ref="DS83:DS84"/>
    <mergeCell ref="DT83:DU84"/>
    <mergeCell ref="DV83:DV84"/>
    <mergeCell ref="DW83:DX84"/>
    <mergeCell ref="DY83:DY84"/>
    <mergeCell ref="DZ83:EA84"/>
    <mergeCell ref="EB83:EB84"/>
    <mergeCell ref="EC83:ED84"/>
    <mergeCell ref="EE83:EF84"/>
    <mergeCell ref="EG83:EG91"/>
    <mergeCell ref="EH83:EH84"/>
    <mergeCell ref="EI83:EJ84"/>
    <mergeCell ref="EK83:EK91"/>
    <mergeCell ref="EL83:EL84"/>
    <mergeCell ref="EM83:EN84"/>
    <mergeCell ref="EO83:EP84"/>
    <mergeCell ref="A84:AC85"/>
    <mergeCell ref="AD85:AE86"/>
    <mergeCell ref="AG85:AG86"/>
    <mergeCell ref="AH85:AI86"/>
    <mergeCell ref="AJ85:AJ86"/>
    <mergeCell ref="AK85:AL86"/>
    <mergeCell ref="AM85:AM86"/>
    <mergeCell ref="AN85:AO86"/>
    <mergeCell ref="AP85:AP86"/>
    <mergeCell ref="AQ85:AR86"/>
    <mergeCell ref="AS85:AT86"/>
    <mergeCell ref="AV85:AV86"/>
    <mergeCell ref="AW85:AX86"/>
    <mergeCell ref="AY85:AY86"/>
    <mergeCell ref="AZ85:BA86"/>
    <mergeCell ref="BB85:BB86"/>
    <mergeCell ref="BC85:BD86"/>
    <mergeCell ref="BE85:BE86"/>
    <mergeCell ref="BF85:BG86"/>
    <mergeCell ref="BH85:BI86"/>
    <mergeCell ref="BK85:BK86"/>
    <mergeCell ref="BL85:BM86"/>
    <mergeCell ref="BN85:BN86"/>
    <mergeCell ref="BO85:BP86"/>
    <mergeCell ref="BQ85:BQ86"/>
    <mergeCell ref="BR85:BS86"/>
    <mergeCell ref="BT85:BT86"/>
    <mergeCell ref="BU85:BV86"/>
    <mergeCell ref="BW85:BX86"/>
    <mergeCell ref="BZ85:BZ86"/>
    <mergeCell ref="CA85:CB86"/>
    <mergeCell ref="CC85:CC86"/>
    <mergeCell ref="CD85:CE86"/>
    <mergeCell ref="CF85:CF86"/>
    <mergeCell ref="CG85:CH86"/>
    <mergeCell ref="CI85:CI86"/>
    <mergeCell ref="CJ85:CK86"/>
    <mergeCell ref="CL85:CM86"/>
    <mergeCell ref="CO85:CO86"/>
    <mergeCell ref="CP85:CQ86"/>
    <mergeCell ref="CR85:CR86"/>
    <mergeCell ref="CS85:CT86"/>
    <mergeCell ref="CU85:CU86"/>
    <mergeCell ref="CV85:CW86"/>
    <mergeCell ref="CX85:CX86"/>
    <mergeCell ref="CY85:CZ86"/>
    <mergeCell ref="DA85:DB86"/>
    <mergeCell ref="DD85:DD86"/>
    <mergeCell ref="DE85:DF86"/>
    <mergeCell ref="DG85:DG86"/>
    <mergeCell ref="DH85:DI86"/>
    <mergeCell ref="DJ85:DJ86"/>
    <mergeCell ref="DK85:DL86"/>
    <mergeCell ref="DM85:DM86"/>
    <mergeCell ref="DN85:DO86"/>
    <mergeCell ref="DP85:DQ86"/>
    <mergeCell ref="DS85:DS86"/>
    <mergeCell ref="DT85:DU86"/>
    <mergeCell ref="DV85:DV86"/>
    <mergeCell ref="DW85:DX86"/>
    <mergeCell ref="DY85:DY86"/>
    <mergeCell ref="DZ85:EA86"/>
    <mergeCell ref="EB85:EB86"/>
    <mergeCell ref="EC85:ED86"/>
    <mergeCell ref="EE85:EF86"/>
    <mergeCell ref="EH85:EH86"/>
    <mergeCell ref="EI85:EJ86"/>
    <mergeCell ref="EL85:EL86"/>
    <mergeCell ref="EM85:EN86"/>
    <mergeCell ref="EO85:EP86"/>
    <mergeCell ref="A86:F87"/>
    <mergeCell ref="G86:K87"/>
    <mergeCell ref="L86:M87"/>
    <mergeCell ref="N86:O87"/>
    <mergeCell ref="P86:Q87"/>
    <mergeCell ref="R86:U87"/>
    <mergeCell ref="V86:Y87"/>
    <mergeCell ref="Z86:AC87"/>
    <mergeCell ref="AD87:AE88"/>
    <mergeCell ref="AH87:AI88"/>
    <mergeCell ref="AK87:AL88"/>
    <mergeCell ref="AN87:AO88"/>
    <mergeCell ref="AQ87:AR88"/>
    <mergeCell ref="AS87:AT88"/>
    <mergeCell ref="AW87:AX88"/>
    <mergeCell ref="AZ87:BA88"/>
    <mergeCell ref="BC87:BD88"/>
    <mergeCell ref="BF87:BG88"/>
    <mergeCell ref="BH87:BI88"/>
    <mergeCell ref="BL87:BM88"/>
    <mergeCell ref="BO87:BP88"/>
    <mergeCell ref="BR87:BS88"/>
    <mergeCell ref="BU87:BV88"/>
    <mergeCell ref="BW87:BX88"/>
    <mergeCell ref="CA87:CB88"/>
    <mergeCell ref="CD87:CE88"/>
    <mergeCell ref="CG87:CH88"/>
    <mergeCell ref="CJ87:CK88"/>
    <mergeCell ref="CL87:CM88"/>
    <mergeCell ref="CP87:CQ88"/>
    <mergeCell ref="CS87:CT88"/>
    <mergeCell ref="CV87:CW88"/>
    <mergeCell ref="CY87:CZ88"/>
    <mergeCell ref="DA87:DB88"/>
    <mergeCell ref="DE87:DF88"/>
    <mergeCell ref="DH87:DI88"/>
    <mergeCell ref="DK87:DL88"/>
    <mergeCell ref="DN87:DO88"/>
    <mergeCell ref="DP87:DQ88"/>
    <mergeCell ref="DT87:DU88"/>
    <mergeCell ref="DW87:DX88"/>
    <mergeCell ref="DZ87:EA88"/>
    <mergeCell ref="EC87:ED88"/>
    <mergeCell ref="EE87:EF88"/>
    <mergeCell ref="EI87:EJ88"/>
    <mergeCell ref="EM87:EN88"/>
    <mergeCell ref="EO87:EP88"/>
    <mergeCell ref="A88:F88"/>
    <mergeCell ref="G88:K88"/>
    <mergeCell ref="L88:M88"/>
    <mergeCell ref="N88:O88"/>
    <mergeCell ref="P88:Q88"/>
    <mergeCell ref="R88:U88"/>
    <mergeCell ref="V88:Y88"/>
    <mergeCell ref="Z88:AC88"/>
    <mergeCell ref="A89:F89"/>
    <mergeCell ref="G89:K89"/>
    <mergeCell ref="L89:M89"/>
    <mergeCell ref="N89:O89"/>
    <mergeCell ref="P89:Q89"/>
    <mergeCell ref="R89:U89"/>
    <mergeCell ref="V89:Y89"/>
    <mergeCell ref="Z89:AC89"/>
    <mergeCell ref="AD89:AD91"/>
    <mergeCell ref="AH89:AI89"/>
    <mergeCell ref="AK89:AL89"/>
    <mergeCell ref="AN89:AO89"/>
    <mergeCell ref="AQ89:AR89"/>
    <mergeCell ref="AS89:AS91"/>
    <mergeCell ref="AW89:AX89"/>
    <mergeCell ref="AZ89:BA89"/>
    <mergeCell ref="BC89:BD89"/>
    <mergeCell ref="BF89:BG89"/>
    <mergeCell ref="BH89:BH91"/>
    <mergeCell ref="BL89:BM89"/>
    <mergeCell ref="BO89:BP89"/>
    <mergeCell ref="BR89:BS89"/>
    <mergeCell ref="BU89:BV89"/>
    <mergeCell ref="BW89:BW91"/>
    <mergeCell ref="CA89:CB89"/>
    <mergeCell ref="CD89:CE89"/>
    <mergeCell ref="CG89:CH89"/>
    <mergeCell ref="CJ89:CK89"/>
    <mergeCell ref="CL89:CL91"/>
    <mergeCell ref="CP89:CQ89"/>
    <mergeCell ref="CS89:CT89"/>
    <mergeCell ref="CV89:CW89"/>
    <mergeCell ref="CY89:CZ89"/>
    <mergeCell ref="DA89:DA91"/>
    <mergeCell ref="DE89:DF89"/>
    <mergeCell ref="DH89:DI89"/>
    <mergeCell ref="DK89:DL89"/>
    <mergeCell ref="DN89:DO89"/>
    <mergeCell ref="DP89:DP91"/>
    <mergeCell ref="DT89:DU89"/>
    <mergeCell ref="DW89:DX89"/>
    <mergeCell ref="DZ89:EA89"/>
    <mergeCell ref="EC89:ED89"/>
    <mergeCell ref="EE89:EE91"/>
    <mergeCell ref="EI89:EJ89"/>
    <mergeCell ref="EM89:EN89"/>
    <mergeCell ref="EO89:EO91"/>
    <mergeCell ref="A90:F90"/>
    <mergeCell ref="G90:K90"/>
    <mergeCell ref="L90:M90"/>
    <mergeCell ref="N90:O90"/>
    <mergeCell ref="P90:Q90"/>
    <mergeCell ref="R90:U90"/>
    <mergeCell ref="V90:Y90"/>
    <mergeCell ref="Z90:AC90"/>
    <mergeCell ref="AH90:AI90"/>
    <mergeCell ref="AK90:AL90"/>
    <mergeCell ref="AN90:AO90"/>
    <mergeCell ref="AQ90:AR90"/>
    <mergeCell ref="AW90:AX90"/>
    <mergeCell ref="AZ90:BA90"/>
    <mergeCell ref="BC90:BD90"/>
    <mergeCell ref="BF90:BG90"/>
    <mergeCell ref="BL90:BM90"/>
    <mergeCell ref="BO90:BP90"/>
    <mergeCell ref="BR90:BS90"/>
    <mergeCell ref="BU90:BV90"/>
    <mergeCell ref="CA90:CB90"/>
    <mergeCell ref="CD90:CE90"/>
    <mergeCell ref="CG90:CH90"/>
    <mergeCell ref="CJ90:CK90"/>
    <mergeCell ref="CP90:CQ90"/>
    <mergeCell ref="CS90:CT90"/>
    <mergeCell ref="CV90:CW90"/>
    <mergeCell ref="CY90:CZ90"/>
    <mergeCell ref="DE90:DF90"/>
    <mergeCell ref="DH90:DI90"/>
    <mergeCell ref="DK90:DL90"/>
    <mergeCell ref="DN90:DO90"/>
    <mergeCell ref="DT90:DU90"/>
    <mergeCell ref="DW90:DX90"/>
    <mergeCell ref="DZ90:EA90"/>
    <mergeCell ref="EC90:ED90"/>
    <mergeCell ref="EI90:EJ90"/>
    <mergeCell ref="EM90:EN90"/>
    <mergeCell ref="A91:F91"/>
    <mergeCell ref="G91:K91"/>
    <mergeCell ref="L91:M91"/>
    <mergeCell ref="N91:O91"/>
    <mergeCell ref="P91:Q91"/>
    <mergeCell ref="R91:U91"/>
    <mergeCell ref="V91:Y91"/>
    <mergeCell ref="Z91:AC91"/>
    <mergeCell ref="AH91:AI91"/>
    <mergeCell ref="AK91:AL91"/>
    <mergeCell ref="AN91:AO91"/>
    <mergeCell ref="AQ91:AR91"/>
    <mergeCell ref="AW91:AX91"/>
    <mergeCell ref="AZ91:BA91"/>
    <mergeCell ref="BC91:BD91"/>
    <mergeCell ref="BF91:BG91"/>
    <mergeCell ref="BL91:BM91"/>
    <mergeCell ref="BO91:BP91"/>
    <mergeCell ref="BR91:BS91"/>
    <mergeCell ref="BU91:BV91"/>
    <mergeCell ref="CA91:CB91"/>
    <mergeCell ref="CD91:CE91"/>
    <mergeCell ref="CG91:CH91"/>
    <mergeCell ref="CJ91:CK91"/>
    <mergeCell ref="CP91:CQ91"/>
    <mergeCell ref="CS91:CT91"/>
    <mergeCell ref="CV91:CW91"/>
    <mergeCell ref="CY91:CZ91"/>
    <mergeCell ref="DE91:DF91"/>
    <mergeCell ref="DH91:DI91"/>
    <mergeCell ref="DK91:DL91"/>
    <mergeCell ref="DN91:DO91"/>
    <mergeCell ref="DT91:DU91"/>
    <mergeCell ref="DW91:DX91"/>
    <mergeCell ref="DZ91:EA91"/>
    <mergeCell ref="EC91:ED91"/>
    <mergeCell ref="EI91:EJ91"/>
    <mergeCell ref="EM91:EN91"/>
    <mergeCell ref="A92:F92"/>
    <mergeCell ref="G92:K92"/>
    <mergeCell ref="L92:M92"/>
    <mergeCell ref="N92:O92"/>
    <mergeCell ref="P92:Q92"/>
    <mergeCell ref="R92:U92"/>
    <mergeCell ref="V92:Y92"/>
    <mergeCell ref="Z92:AC92"/>
    <mergeCell ref="AD92:AE92"/>
    <mergeCell ref="AH92:AI92"/>
    <mergeCell ref="AK92:AL92"/>
    <mergeCell ref="AN92:AO92"/>
    <mergeCell ref="AQ92:AR92"/>
    <mergeCell ref="AS92:AT92"/>
    <mergeCell ref="AW92:AX92"/>
    <mergeCell ref="AZ92:BA92"/>
    <mergeCell ref="BC92:BD92"/>
    <mergeCell ref="BF92:BG92"/>
    <mergeCell ref="BH92:BI92"/>
    <mergeCell ref="BL92:BM92"/>
    <mergeCell ref="BO92:BP92"/>
    <mergeCell ref="BR92:BS92"/>
    <mergeCell ref="BU92:BV92"/>
    <mergeCell ref="BW92:BX92"/>
    <mergeCell ref="CA92:CB92"/>
    <mergeCell ref="CD92:CE92"/>
    <mergeCell ref="CG92:CH92"/>
    <mergeCell ref="CJ92:CK92"/>
    <mergeCell ref="CL92:CM92"/>
    <mergeCell ref="CP92:CQ92"/>
    <mergeCell ref="CS92:CT92"/>
    <mergeCell ref="CV92:CW92"/>
    <mergeCell ref="CY92:CZ92"/>
    <mergeCell ref="DA92:DB92"/>
    <mergeCell ref="DE92:DF92"/>
    <mergeCell ref="DH92:DI92"/>
    <mergeCell ref="DK92:DL92"/>
    <mergeCell ref="DN92:DO92"/>
    <mergeCell ref="DP92:DQ92"/>
    <mergeCell ref="DT92:DU92"/>
    <mergeCell ref="DW92:DX92"/>
    <mergeCell ref="DZ92:EA92"/>
    <mergeCell ref="EC92:ED92"/>
    <mergeCell ref="EE92:EF92"/>
    <mergeCell ref="EI92:EJ92"/>
    <mergeCell ref="EM92:EN92"/>
    <mergeCell ref="EO92:EP92"/>
    <mergeCell ref="A93:F93"/>
    <mergeCell ref="G93:K93"/>
    <mergeCell ref="L93:M93"/>
    <mergeCell ref="N93:O93"/>
    <mergeCell ref="P93:Q93"/>
    <mergeCell ref="R93:U93"/>
    <mergeCell ref="V93:Y93"/>
    <mergeCell ref="Z93:AC93"/>
    <mergeCell ref="AD93:AE94"/>
    <mergeCell ref="AH93:AI94"/>
    <mergeCell ref="AK93:AL94"/>
    <mergeCell ref="AN93:AO94"/>
    <mergeCell ref="AQ93:AR94"/>
    <mergeCell ref="AS93:AT94"/>
    <mergeCell ref="AW93:AX94"/>
    <mergeCell ref="AZ93:BA94"/>
    <mergeCell ref="BC93:BD94"/>
    <mergeCell ref="BF93:BG94"/>
    <mergeCell ref="BH93:BI94"/>
    <mergeCell ref="BL93:BM94"/>
    <mergeCell ref="BO93:BP94"/>
    <mergeCell ref="BR93:BS94"/>
    <mergeCell ref="BU93:BV94"/>
    <mergeCell ref="BW93:BX94"/>
    <mergeCell ref="CA93:CB94"/>
    <mergeCell ref="CD93:CE94"/>
    <mergeCell ref="CG93:CH94"/>
    <mergeCell ref="CJ93:CK94"/>
    <mergeCell ref="CL93:CM94"/>
    <mergeCell ref="CP93:CQ94"/>
    <mergeCell ref="CS93:CT94"/>
    <mergeCell ref="CV93:CW94"/>
    <mergeCell ref="CY93:CZ94"/>
    <mergeCell ref="DA93:DB94"/>
    <mergeCell ref="DE93:DF94"/>
    <mergeCell ref="DH93:DI94"/>
    <mergeCell ref="DK93:DL94"/>
    <mergeCell ref="DN93:DO94"/>
    <mergeCell ref="DP93:DQ94"/>
    <mergeCell ref="DT93:DU94"/>
    <mergeCell ref="DW93:DX94"/>
    <mergeCell ref="DZ93:EA94"/>
    <mergeCell ref="EC93:ED94"/>
    <mergeCell ref="EE93:EF94"/>
    <mergeCell ref="EI93:EJ94"/>
    <mergeCell ref="EM93:EN94"/>
    <mergeCell ref="EO93:EP94"/>
    <mergeCell ref="A94:F94"/>
    <mergeCell ref="G94:K94"/>
    <mergeCell ref="L94:M94"/>
    <mergeCell ref="N94:O94"/>
    <mergeCell ref="P94:Q94"/>
    <mergeCell ref="R94:U94"/>
    <mergeCell ref="V94:Y94"/>
    <mergeCell ref="Z94:AC94"/>
    <mergeCell ref="A95:F95"/>
    <mergeCell ref="G95:K95"/>
    <mergeCell ref="L95:M95"/>
    <mergeCell ref="N95:O95"/>
    <mergeCell ref="P95:Q95"/>
    <mergeCell ref="R95:U95"/>
    <mergeCell ref="V95:Y95"/>
    <mergeCell ref="Z95:AC95"/>
    <mergeCell ref="A96:F96"/>
    <mergeCell ref="G96:K96"/>
    <mergeCell ref="L96:M96"/>
    <mergeCell ref="N96:O96"/>
    <mergeCell ref="P96:Q96"/>
    <mergeCell ref="R96:U96"/>
    <mergeCell ref="V96:Y96"/>
    <mergeCell ref="Z96:AC96"/>
    <mergeCell ref="A97:F97"/>
    <mergeCell ref="G97:K97"/>
    <mergeCell ref="L97:M97"/>
    <mergeCell ref="N97:O97"/>
    <mergeCell ref="P97:Q97"/>
    <mergeCell ref="R97:U97"/>
    <mergeCell ref="V97:Y97"/>
    <mergeCell ref="Z97:AC97"/>
    <mergeCell ref="A98:F98"/>
    <mergeCell ref="G98:K98"/>
    <mergeCell ref="L98:M98"/>
    <mergeCell ref="N98:O98"/>
    <mergeCell ref="P98:Q98"/>
    <mergeCell ref="R98:U98"/>
    <mergeCell ref="V98:Y98"/>
    <mergeCell ref="Z98:AC98"/>
    <mergeCell ref="A99:F99"/>
    <mergeCell ref="G99:K99"/>
    <mergeCell ref="L99:M99"/>
    <mergeCell ref="N99:O99"/>
    <mergeCell ref="P99:Q99"/>
    <mergeCell ref="R99:U99"/>
    <mergeCell ref="V99:Y99"/>
    <mergeCell ref="Z99:AC99"/>
    <mergeCell ref="A100:F100"/>
    <mergeCell ref="G100:K100"/>
    <mergeCell ref="L100:M100"/>
    <mergeCell ref="N100:O100"/>
    <mergeCell ref="P100:Q100"/>
    <mergeCell ref="R100:U100"/>
    <mergeCell ref="V100:Y100"/>
    <mergeCell ref="Z100:AC100"/>
    <mergeCell ref="A101:F101"/>
    <mergeCell ref="G101:K101"/>
    <mergeCell ref="L101:M101"/>
    <mergeCell ref="N101:O101"/>
    <mergeCell ref="P101:Q101"/>
    <mergeCell ref="R101:U101"/>
    <mergeCell ref="V101:Y101"/>
    <mergeCell ref="Z101:AC101"/>
    <mergeCell ref="A102:F102"/>
    <mergeCell ref="G102:K102"/>
    <mergeCell ref="L102:M102"/>
    <mergeCell ref="N102:O102"/>
    <mergeCell ref="P102:Q102"/>
    <mergeCell ref="R102:U102"/>
    <mergeCell ref="V102:Y102"/>
    <mergeCell ref="Z102:AC102"/>
    <mergeCell ref="A103:F103"/>
    <mergeCell ref="G103:K103"/>
    <mergeCell ref="L103:M103"/>
    <mergeCell ref="N103:O103"/>
    <mergeCell ref="P103:Q103"/>
    <mergeCell ref="R103:U103"/>
    <mergeCell ref="V103:Y103"/>
    <mergeCell ref="Z103:AC103"/>
    <mergeCell ref="A104:F104"/>
    <mergeCell ref="G104:K104"/>
    <mergeCell ref="L104:M104"/>
    <mergeCell ref="N104:O104"/>
    <mergeCell ref="P104:Q104"/>
    <mergeCell ref="R104:U104"/>
    <mergeCell ref="V104:Y104"/>
    <mergeCell ref="Z104:AC104"/>
    <mergeCell ref="A105:F105"/>
    <mergeCell ref="G105:K105"/>
    <mergeCell ref="L105:M105"/>
    <mergeCell ref="N105:O105"/>
    <mergeCell ref="P105:Q105"/>
    <mergeCell ref="R105:U105"/>
    <mergeCell ref="V105:Y105"/>
    <mergeCell ref="Z105:AC105"/>
    <mergeCell ref="A106:F106"/>
    <mergeCell ref="G106:K106"/>
    <mergeCell ref="L106:M106"/>
    <mergeCell ref="N106:O106"/>
    <mergeCell ref="P106:Q106"/>
    <mergeCell ref="R106:U106"/>
    <mergeCell ref="V106:Y106"/>
    <mergeCell ref="Z106:AC106"/>
    <mergeCell ref="A107:F107"/>
    <mergeCell ref="G107:K107"/>
    <mergeCell ref="L107:M107"/>
    <mergeCell ref="N107:O107"/>
    <mergeCell ref="P107:Q107"/>
    <mergeCell ref="R107:U107"/>
    <mergeCell ref="V107:Y107"/>
    <mergeCell ref="Z107:AC107"/>
    <mergeCell ref="A108:F108"/>
    <mergeCell ref="G108:K108"/>
    <mergeCell ref="L108:M108"/>
    <mergeCell ref="N108:O108"/>
    <mergeCell ref="P108:Q108"/>
    <mergeCell ref="R108:U108"/>
    <mergeCell ref="V108:Y108"/>
    <mergeCell ref="Z108:AC108"/>
    <mergeCell ref="A109:F109"/>
    <mergeCell ref="G109:K109"/>
    <mergeCell ref="L109:M109"/>
    <mergeCell ref="N109:O109"/>
    <mergeCell ref="P109:Q109"/>
    <mergeCell ref="R109:U109"/>
    <mergeCell ref="V109:Y109"/>
    <mergeCell ref="Z109:AC109"/>
    <mergeCell ref="A110:F110"/>
    <mergeCell ref="G110:K110"/>
    <mergeCell ref="L110:M110"/>
    <mergeCell ref="N110:O110"/>
    <mergeCell ref="P110:Q110"/>
    <mergeCell ref="R110:U110"/>
    <mergeCell ref="V110:Y110"/>
    <mergeCell ref="Z110:AC110"/>
    <mergeCell ref="A111:F111"/>
    <mergeCell ref="G111:K111"/>
    <mergeCell ref="L111:M111"/>
    <mergeCell ref="N111:O111"/>
    <mergeCell ref="P111:Q111"/>
    <mergeCell ref="R111:U111"/>
    <mergeCell ref="V111:Y111"/>
    <mergeCell ref="Z111:AC111"/>
    <mergeCell ref="A112:F112"/>
    <mergeCell ref="G112:K112"/>
    <mergeCell ref="L112:M112"/>
    <mergeCell ref="N112:O112"/>
    <mergeCell ref="P112:Q112"/>
    <mergeCell ref="R112:U112"/>
    <mergeCell ref="V112:Y112"/>
    <mergeCell ref="Z112:AC112"/>
    <mergeCell ref="A113:F113"/>
    <mergeCell ref="G113:K113"/>
    <mergeCell ref="L113:M113"/>
    <mergeCell ref="N113:O113"/>
    <mergeCell ref="P113:Q113"/>
    <mergeCell ref="R113:U113"/>
    <mergeCell ref="V113:Y113"/>
    <mergeCell ref="Z113:AC113"/>
    <mergeCell ref="A114:F114"/>
    <mergeCell ref="G114:K114"/>
    <mergeCell ref="L114:M114"/>
    <mergeCell ref="N114:O114"/>
    <mergeCell ref="P114:Q114"/>
    <mergeCell ref="R114:U114"/>
    <mergeCell ref="V114:Y114"/>
    <mergeCell ref="Z114:AC114"/>
    <mergeCell ref="A115:F115"/>
    <mergeCell ref="G115:K115"/>
    <mergeCell ref="L115:M115"/>
    <mergeCell ref="N115:O115"/>
    <mergeCell ref="P115:Q115"/>
    <mergeCell ref="R115:U115"/>
    <mergeCell ref="V115:Y115"/>
    <mergeCell ref="Z115:AC115"/>
    <mergeCell ref="A116:F116"/>
    <mergeCell ref="G116:K116"/>
    <mergeCell ref="L116:M116"/>
    <mergeCell ref="N116:O116"/>
    <mergeCell ref="P116:Q116"/>
    <mergeCell ref="R116:U116"/>
    <mergeCell ref="V116:Y116"/>
    <mergeCell ref="Z116:AC116"/>
    <mergeCell ref="A117:F117"/>
    <mergeCell ref="G117:K117"/>
    <mergeCell ref="L117:M117"/>
    <mergeCell ref="N117:O117"/>
    <mergeCell ref="P117:Q117"/>
    <mergeCell ref="R117:U117"/>
    <mergeCell ref="V117:Y117"/>
    <mergeCell ref="Z117:AC117"/>
    <mergeCell ref="A118:U118"/>
    <mergeCell ref="V118:Y118"/>
    <mergeCell ref="Z118:AC118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87.0549650312496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400.980444992422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158.281754602272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5276.0584867424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1232.26311411906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1232.26311411906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5276.06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5276.06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63312.72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52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217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93" t="s">
        <v>692</v>
      </c>
      <c r="L38" s="293"/>
      <c r="M38" s="293"/>
      <c r="N38" s="293"/>
      <c r="O38" s="293"/>
      <c r="P38" s="293"/>
      <c r="Q38" s="293"/>
      <c r="R38" s="293"/>
      <c r="S38" s="293"/>
      <c r="T38" s="293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89.0854015334361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410.332758578251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269.955762222534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5399.11524445068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1355.31987182734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1355.31987182734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5399.12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5399.12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64789.44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218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92"/>
      <c r="L38" s="292"/>
      <c r="M38" s="292"/>
      <c r="N38" s="292"/>
      <c r="O38" s="292"/>
      <c r="P38" s="292"/>
      <c r="Q38" s="292"/>
      <c r="R38" s="292"/>
      <c r="S38" s="292"/>
      <c r="T38" s="292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92"/>
      <c r="L39" s="292"/>
      <c r="M39" s="292"/>
      <c r="N39" s="292"/>
      <c r="O39" s="292"/>
      <c r="P39" s="292"/>
      <c r="Q39" s="292"/>
      <c r="R39" s="292"/>
      <c r="S39" s="292"/>
      <c r="T39" s="292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391"/>
      <c r="L40" s="391"/>
      <c r="M40" s="392"/>
      <c r="N40" s="392"/>
      <c r="O40" s="393"/>
      <c r="P40" s="393"/>
      <c r="Q40" s="371"/>
      <c r="R40" s="371"/>
      <c r="S40" s="371"/>
      <c r="T40" s="371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61"/>
      <c r="L41" s="261"/>
      <c r="M41" s="261"/>
      <c r="N41" s="261"/>
      <c r="O41" s="261"/>
      <c r="P41" s="261"/>
      <c r="Q41" s="261"/>
      <c r="R41" s="261"/>
      <c r="S41" s="261"/>
      <c r="T41" s="261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61"/>
      <c r="L42" s="261"/>
      <c r="M42" s="261"/>
      <c r="N42" s="261"/>
      <c r="O42" s="261"/>
      <c r="P42" s="261"/>
      <c r="Q42" s="261"/>
      <c r="R42" s="261"/>
      <c r="S42" s="261"/>
      <c r="T42" s="261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4.25" hidden="false" customHeight="true" outlineLevel="0" collapsed="false">
      <c r="K55" s="261"/>
      <c r="L55" s="261"/>
      <c r="M55" s="261"/>
      <c r="N55" s="261"/>
      <c r="O55" s="261"/>
      <c r="P55" s="261"/>
      <c r="Q55" s="261"/>
      <c r="R55" s="261"/>
      <c r="S55" s="261"/>
      <c r="T55" s="261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261"/>
      <c r="V63" s="261"/>
      <c r="W63" s="261"/>
      <c r="X63" s="261"/>
      <c r="Y63" s="261"/>
      <c r="Z63" s="261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261"/>
      <c r="V64" s="261"/>
      <c r="W64" s="261"/>
      <c r="X64" s="261"/>
      <c r="Y64" s="261"/>
      <c r="Z64" s="261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261"/>
      <c r="V66" s="261"/>
      <c r="W66" s="261"/>
      <c r="X66" s="261"/>
      <c r="Y66" s="261"/>
      <c r="Z66" s="261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09"/>
      <c r="L71" s="300"/>
      <c r="M71" s="30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10"/>
      <c r="L72" s="310"/>
      <c r="M72" s="310"/>
      <c r="N72" s="261"/>
      <c r="O72" s="261"/>
      <c r="P72" s="261"/>
      <c r="Q72" s="261"/>
      <c r="R72" s="261"/>
      <c r="S72" s="261"/>
      <c r="T72" s="261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61"/>
      <c r="L73" s="261"/>
      <c r="M73" s="261"/>
      <c r="N73" s="261"/>
      <c r="O73" s="261"/>
      <c r="P73" s="261"/>
      <c r="Q73" s="261"/>
      <c r="R73" s="261"/>
      <c r="S73" s="261"/>
      <c r="T73" s="261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16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61"/>
      <c r="L75" s="261"/>
      <c r="M75" s="261"/>
      <c r="N75" s="261"/>
      <c r="O75" s="261"/>
      <c r="P75" s="261"/>
      <c r="Q75" s="261"/>
      <c r="R75" s="261"/>
      <c r="S75" s="261"/>
      <c r="T75" s="261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17"/>
      <c r="L76" s="317"/>
      <c r="M76" s="317"/>
      <c r="N76" s="317"/>
      <c r="O76" s="317"/>
      <c r="P76" s="317"/>
      <c r="Q76" s="317"/>
      <c r="R76" s="317"/>
      <c r="S76" s="317"/>
      <c r="T76" s="317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61"/>
      <c r="L77" s="261"/>
      <c r="M77" s="261"/>
      <c r="N77" s="261"/>
      <c r="O77" s="261"/>
      <c r="P77" s="261"/>
      <c r="Q77" s="261"/>
      <c r="R77" s="261"/>
      <c r="S77" s="261"/>
      <c r="T77" s="261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00"/>
      <c r="L78" s="300"/>
      <c r="M78" s="300"/>
      <c r="N78" s="300"/>
      <c r="O78" s="300"/>
      <c r="P78" s="300"/>
      <c r="Q78" s="300"/>
      <c r="R78" s="300"/>
      <c r="S78" s="300"/>
      <c r="T78" s="300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61"/>
      <c r="L80" s="261"/>
      <c r="M80" s="261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61"/>
      <c r="L81" s="261"/>
      <c r="M81" s="319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61"/>
      <c r="L82" s="261"/>
      <c r="M82" s="261"/>
      <c r="N82" s="261"/>
      <c r="O82" s="261"/>
      <c r="P82" s="261"/>
      <c r="Q82" s="261"/>
      <c r="R82" s="261"/>
      <c r="S82" s="261"/>
      <c r="T82" s="261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00"/>
      <c r="L83" s="300"/>
      <c r="M83" s="300"/>
      <c r="N83" s="300"/>
      <c r="O83" s="300"/>
      <c r="P83" s="300"/>
      <c r="Q83" s="300"/>
      <c r="R83" s="300"/>
      <c r="S83" s="300"/>
      <c r="T83" s="300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61"/>
      <c r="L84" s="261"/>
      <c r="M84" s="261"/>
      <c r="N84" s="261"/>
      <c r="O84" s="261"/>
      <c r="P84" s="300"/>
      <c r="Q84" s="300"/>
      <c r="R84" s="300"/>
      <c r="S84" s="300"/>
      <c r="T84" s="300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00"/>
      <c r="L85" s="300"/>
      <c r="M85" s="300"/>
      <c r="N85" s="300"/>
      <c r="O85" s="300"/>
      <c r="P85" s="300"/>
      <c r="Q85" s="300"/>
      <c r="R85" s="300"/>
      <c r="S85" s="300"/>
      <c r="T85" s="300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00"/>
      <c r="L86" s="300"/>
      <c r="M86" s="300"/>
      <c r="N86" s="300"/>
      <c r="O86" s="300"/>
      <c r="P86" s="300"/>
      <c r="Q86" s="300"/>
      <c r="R86" s="300"/>
      <c r="S86" s="300"/>
      <c r="T86" s="300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61"/>
      <c r="L87" s="261"/>
      <c r="M87" s="261"/>
      <c r="N87" s="261"/>
      <c r="O87" s="261"/>
      <c r="P87" s="261"/>
      <c r="Q87" s="261"/>
      <c r="R87" s="261"/>
      <c r="S87" s="261"/>
      <c r="T87" s="261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00"/>
      <c r="L88" s="300"/>
      <c r="M88" s="300"/>
      <c r="N88" s="300"/>
      <c r="O88" s="300"/>
      <c r="P88" s="300"/>
      <c r="Q88" s="300"/>
      <c r="R88" s="300"/>
      <c r="S88" s="300"/>
      <c r="T88" s="300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61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22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61"/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61"/>
      <c r="L93" s="261"/>
      <c r="M93" s="261"/>
      <c r="N93" s="261"/>
      <c r="O93" s="261"/>
      <c r="P93" s="261"/>
      <c r="Q93" s="261"/>
      <c r="R93" s="261"/>
      <c r="S93" s="261"/>
      <c r="T93" s="261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00"/>
      <c r="L94" s="300"/>
      <c r="M94" s="300"/>
      <c r="N94" s="300"/>
      <c r="O94" s="300"/>
      <c r="P94" s="300"/>
      <c r="Q94" s="300"/>
      <c r="R94" s="300"/>
      <c r="S94" s="300"/>
      <c r="T94" s="300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00"/>
      <c r="L95" s="300"/>
      <c r="M95" s="300"/>
      <c r="N95" s="300"/>
      <c r="O95" s="300"/>
      <c r="P95" s="300"/>
      <c r="Q95" s="300"/>
      <c r="R95" s="300"/>
      <c r="S95" s="300"/>
      <c r="T95" s="300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00"/>
      <c r="L96" s="300"/>
      <c r="M96" s="300"/>
      <c r="N96" s="300"/>
      <c r="O96" s="300"/>
      <c r="P96" s="300"/>
      <c r="Q96" s="300"/>
      <c r="R96" s="300"/>
      <c r="S96" s="300"/>
      <c r="T96" s="300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00"/>
      <c r="L97" s="300"/>
      <c r="M97" s="300"/>
      <c r="N97" s="300"/>
      <c r="O97" s="300"/>
      <c r="P97" s="300"/>
      <c r="Q97" s="300"/>
      <c r="R97" s="300"/>
      <c r="S97" s="300"/>
      <c r="T97" s="300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4.25" hidden="false" customHeight="true" outlineLevel="0" collapsed="false"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16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61"/>
      <c r="L115" s="261"/>
      <c r="M115" s="275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28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89.0854015334361</v>
      </c>
      <c r="J122" s="298"/>
      <c r="K122" s="329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410.332758578251</v>
      </c>
      <c r="J123" s="298"/>
      <c r="K123" s="329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269.955762222534</v>
      </c>
      <c r="J125" s="298"/>
      <c r="K125" s="329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5399.11524445068</v>
      </c>
      <c r="J127" s="298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1355.31987182734</v>
      </c>
      <c r="J128" s="327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29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1355.31987182734</v>
      </c>
      <c r="J141" s="3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5399.12</v>
      </c>
      <c r="J142" s="354"/>
      <c r="K142" s="372"/>
      <c r="L142" s="372"/>
      <c r="M142" s="372"/>
      <c r="N142" s="372"/>
      <c r="O142" s="372"/>
      <c r="P142" s="372"/>
      <c r="Q142" s="372"/>
      <c r="R142" s="372"/>
      <c r="S142" s="372"/>
      <c r="T142" s="372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5399.12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64789.44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34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219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46.907</v>
      </c>
      <c r="J37" s="274"/>
      <c r="K37" s="265" t="n">
        <v>2.75</v>
      </c>
      <c r="L37" s="265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46.907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554.947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4090.70237262333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286.349166083633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306.393607709488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88.0647805309077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405.631716384787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160.117782783469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5337.25942611562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1246.55705349228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554.947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4090.70237262333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1246.55705349228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5337.26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5337.26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64047.12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1001"/>
  <sheetViews>
    <sheetView showFormulas="false" showGridLines="true" showRowColHeaders="true" showZeros="true" rightToLeft="false" tabSelected="false" showOutlineSymbols="true" defaultGridColor="true" view="normal" topLeftCell="A34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220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  <c r="AG56" s="285"/>
      <c r="AH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  <c r="AG57" s="285"/>
      <c r="AH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  <c r="AG58" s="285"/>
      <c r="AH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  <c r="AG59" s="285"/>
      <c r="AH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  <c r="AG60" s="285"/>
      <c r="AH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  <c r="AG61" s="285"/>
      <c r="AH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  <c r="AG62" s="285"/>
      <c r="AH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  <c r="AG63" s="285"/>
      <c r="AH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  <c r="AG64" s="285"/>
      <c r="AH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  <c r="AG65" s="285"/>
      <c r="AH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  <c r="AG66" s="285"/>
      <c r="AH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  <c r="AG67" s="285"/>
      <c r="AH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  <c r="AG68" s="285"/>
      <c r="AH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  <c r="AG69" s="285"/>
      <c r="AH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  <c r="AG70" s="285"/>
      <c r="AH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  <c r="AG105" s="285"/>
      <c r="AH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  <c r="AG106" s="285"/>
      <c r="AH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  <c r="AG107" s="285"/>
      <c r="AH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  <c r="AG108" s="285"/>
      <c r="AH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  <c r="AG109" s="285"/>
      <c r="AH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  <c r="AG110" s="285"/>
      <c r="AH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  <c r="AG111" s="285"/>
      <c r="AH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  <c r="AG112" s="285"/>
      <c r="AH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  <c r="AG113" s="285"/>
      <c r="AH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  <c r="AG114" s="285"/>
      <c r="AH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  <c r="AG115" s="285"/>
      <c r="AH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  <c r="AG116" s="285"/>
      <c r="AH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  <c r="AG117" s="285"/>
      <c r="AH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  <c r="AG118" s="285"/>
      <c r="AH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  <c r="AG119" s="285"/>
      <c r="AH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  <c r="AG120" s="285"/>
      <c r="AH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  <c r="AG121" s="285"/>
      <c r="AH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88.0584804782957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  <c r="AG122" s="285"/>
      <c r="AH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405.602697960635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  <c r="AG123" s="285"/>
      <c r="AH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  <c r="AG124" s="285"/>
      <c r="AH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0.04</v>
      </c>
      <c r="I125" s="298" t="n">
        <f aca="false">I127*H125</f>
        <v>213.475104189808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  <c r="AG125" s="285"/>
      <c r="AH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  <c r="AG126" s="285"/>
      <c r="AH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0.8675</v>
      </c>
      <c r="I127" s="298" t="n">
        <f aca="false">(I115+I118+I119)/H127</f>
        <v>5336.87760474519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  <c r="AG127" s="285"/>
      <c r="AH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1293.08223212186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  <c r="AG128" s="285"/>
      <c r="AH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  <c r="AG129" s="285"/>
      <c r="AH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  <c r="AG130" s="285"/>
      <c r="AH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  <c r="AG131" s="285"/>
      <c r="AH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  <c r="AG132" s="285"/>
      <c r="AH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  <c r="AG133" s="285"/>
      <c r="AH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  <c r="AG134" s="285"/>
      <c r="AH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  <c r="AG135" s="285"/>
      <c r="AH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  <c r="AG136" s="285"/>
      <c r="AH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  <c r="AG137" s="285"/>
      <c r="AH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  <c r="AG138" s="285"/>
      <c r="AH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  <c r="AG139" s="285"/>
      <c r="AH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  <c r="AG140" s="285"/>
      <c r="AH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1293.08223212186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  <c r="AG141" s="285"/>
      <c r="AH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5336.88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  <c r="AG142" s="285"/>
      <c r="AH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  <c r="AG143" s="285"/>
      <c r="AH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5336.88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  <c r="AG144" s="285"/>
      <c r="AH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64042.56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  <c r="AG145" s="285"/>
      <c r="AH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01"/>
  <sheetViews>
    <sheetView showFormulas="false" showGridLines="true" showRowColHeaders="true" showZeros="true" rightToLeft="false" tabSelected="false" showOutlineSymbols="true" defaultGridColor="true" view="normal" topLeftCell="A36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47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2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96.307</v>
      </c>
      <c r="J37" s="274"/>
      <c r="K37" s="288" t="n">
        <v>3.7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96.307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604.347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  <c r="AG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  <c r="AG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  <c r="AG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  <c r="AG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  <c r="AG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  <c r="AG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  <c r="AG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  <c r="AG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  <c r="AG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  <c r="AG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  <c r="AG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  <c r="AG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  <c r="AG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  <c r="AG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  <c r="AG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  <c r="AG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  <c r="AG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  <c r="AG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  <c r="AG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  <c r="AG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  <c r="AG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  <c r="AG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  <c r="AG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  <c r="AG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  <c r="AG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4140.10237262333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  <c r="AG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  <c r="AG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  <c r="AG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289.807166083633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  <c r="AG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310.093667709488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  <c r="AG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  <c r="AG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  <c r="AG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89.1282654197966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  <c r="AG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410.530192236639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  <c r="AG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  <c r="AG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162.051391672357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  <c r="AG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  <c r="AG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5401.71305574525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  <c r="AG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1261.61068312191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  <c r="AG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  <c r="AG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  <c r="AG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  <c r="AG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  <c r="AG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  <c r="AG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  <c r="AG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  <c r="AG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  <c r="AG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604.347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  <c r="AG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  <c r="AG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  <c r="AG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4140.10237262333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  <c r="AG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1261.61068312191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  <c r="AG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5401.71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  <c r="AG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2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  <c r="AG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10803.42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  <c r="AG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129641.04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  <c r="AG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01"/>
  <sheetViews>
    <sheetView showFormulas="false" showGridLines="true" showRowColHeaders="true" showZeros="true" rightToLeft="false" tabSelected="false" showOutlineSymbols="true" defaultGridColor="true" view="normal" topLeftCell="A37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734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  <c r="AG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  <c r="AG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  <c r="AG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  <c r="AG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  <c r="AG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  <c r="AG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  <c r="AG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  <c r="AG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  <c r="AG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  <c r="AG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  <c r="AG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  <c r="AG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  <c r="AG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  <c r="AG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  <c r="AG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  <c r="AG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  <c r="AG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  <c r="AG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  <c r="AG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  <c r="AG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  <c r="AG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  <c r="AG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  <c r="AG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  <c r="AG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  <c r="AG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  <c r="AG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  <c r="AG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  <c r="AG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  <c r="AG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  <c r="AG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  <c r="AG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  <c r="AG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87.0549650312496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  <c r="AG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400.980444992422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  <c r="AG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  <c r="AG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158.281754602272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  <c r="AG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  <c r="AG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5276.0584867424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  <c r="AG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1232.26311411906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  <c r="AG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  <c r="AG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  <c r="AG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  <c r="AG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  <c r="AG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  <c r="AG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  <c r="AG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  <c r="AG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  <c r="AG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  <c r="AG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  <c r="AG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  <c r="AG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  <c r="AG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1232.26311411906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  <c r="AG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5276.06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  <c r="AG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  <c r="AG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5276.06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  <c r="AG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63312.72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  <c r="AG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1001"/>
  <sheetViews>
    <sheetView showFormulas="false" showGridLines="true" showRowColHeaders="true" showZeros="true" rightToLeft="false" tabSelected="false" showOutlineSymbols="true" defaultGridColor="true" view="normal" topLeftCell="A43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222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0</v>
      </c>
      <c r="J37" s="274"/>
      <c r="K37" s="266" t="n">
        <v>0</v>
      </c>
      <c r="L37" s="266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-96.093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508.04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  <c r="AG56" s="285"/>
      <c r="AH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  <c r="AG57" s="285"/>
      <c r="AH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  <c r="AG58" s="285"/>
      <c r="AH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  <c r="AG59" s="285"/>
      <c r="AH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  <c r="AG60" s="285"/>
      <c r="AH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  <c r="AG61" s="285"/>
      <c r="AH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  <c r="AG62" s="285"/>
      <c r="AH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  <c r="AG63" s="285"/>
      <c r="AH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  <c r="AG64" s="285"/>
      <c r="AH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  <c r="AG65" s="285"/>
      <c r="AH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  <c r="AG66" s="285"/>
      <c r="AH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  <c r="AG67" s="285"/>
      <c r="AH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  <c r="AG68" s="285"/>
      <c r="AH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  <c r="AG69" s="285"/>
      <c r="AH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  <c r="AG70" s="285"/>
      <c r="AH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  <c r="AG105" s="285"/>
      <c r="AH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  <c r="AG106" s="285"/>
      <c r="AH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  <c r="AG107" s="285"/>
      <c r="AH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  <c r="AG108" s="285"/>
      <c r="AH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  <c r="AG109" s="285"/>
      <c r="AH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  <c r="AG110" s="285"/>
      <c r="AH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  <c r="AG111" s="285"/>
      <c r="AH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  <c r="AG112" s="285"/>
      <c r="AH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  <c r="AG113" s="285"/>
      <c r="AH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  <c r="AG114" s="285"/>
      <c r="AH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4043.79537262333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  <c r="AG115" s="285"/>
      <c r="AH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  <c r="AG116" s="285"/>
      <c r="AH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  <c r="AG117" s="285"/>
      <c r="AH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283.065676083633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  <c r="AG118" s="285"/>
      <c r="AH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302.880273409488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  <c r="AG119" s="285"/>
      <c r="AH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  <c r="AG120" s="285"/>
      <c r="AH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  <c r="AG121" s="285"/>
      <c r="AH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87.0549650312496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  <c r="AG122" s="285"/>
      <c r="AH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400.980444992422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  <c r="AG123" s="285"/>
      <c r="AH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  <c r="AG124" s="285"/>
      <c r="AH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158.281754602272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  <c r="AG125" s="285"/>
      <c r="AH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  <c r="AG126" s="285"/>
      <c r="AH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5276.0584867424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  <c r="AG127" s="285"/>
      <c r="AH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1232.26311411906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  <c r="AG128" s="285"/>
      <c r="AH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  <c r="AG129" s="285"/>
      <c r="AH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  <c r="AG130" s="285"/>
      <c r="AH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  <c r="AG131" s="285"/>
      <c r="AH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  <c r="AG132" s="285"/>
      <c r="AH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  <c r="AG133" s="285"/>
      <c r="AH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  <c r="AG134" s="285"/>
      <c r="AH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  <c r="AG135" s="285"/>
      <c r="AH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  <c r="AG136" s="285"/>
      <c r="AH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508.04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  <c r="AG137" s="285"/>
      <c r="AH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  <c r="AG138" s="285"/>
      <c r="AH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  <c r="AG139" s="285"/>
      <c r="AH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4043.79537262333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  <c r="AG140" s="285"/>
      <c r="AH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1232.26311411906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  <c r="AG141" s="285"/>
      <c r="AH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5276.06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  <c r="AG142" s="285"/>
      <c r="AH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  <c r="AG143" s="285"/>
      <c r="AH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5276.06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  <c r="AG144" s="285"/>
      <c r="AH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63312.72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  <c r="AG145" s="285"/>
      <c r="AH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01"/>
  <sheetViews>
    <sheetView showFormulas="false" showGridLines="true" showRowColHeaders="true" showZeros="true" rightToLeft="false" tabSelected="false" showOutlineSymbols="true" defaultGridColor="true" view="normal" topLeftCell="A45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223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678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24" hidden="false" customHeight="true" outlineLevel="0" collapsed="false">
      <c r="A22" s="38" t="s">
        <v>560</v>
      </c>
      <c r="B22" s="335" t="s">
        <v>677</v>
      </c>
      <c r="C22" s="335"/>
      <c r="D22" s="335"/>
      <c r="E22" s="335"/>
      <c r="F22" s="335"/>
      <c r="G22" s="335"/>
      <c r="H22" s="276" t="n">
        <v>0.2</v>
      </c>
      <c r="I22" s="277" t="n">
        <f aca="false">K22</f>
        <v>303.6</v>
      </c>
      <c r="J22" s="277"/>
      <c r="K22" s="261" t="n">
        <f aca="false">H22*1518</f>
        <v>303.6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1905.15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7.90700000000001</v>
      </c>
      <c r="J37" s="274"/>
      <c r="K37" s="288" t="n">
        <v>2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7.90700000000001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515.947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'#8_Uniformes'!X27</f>
        <v>97.3533333333333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169.723333333333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  <c r="AG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  <c r="AG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  <c r="AG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381.03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  <c r="AG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28.57725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  <c r="AG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19.0515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  <c r="AG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3.8103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  <c r="AG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47.62875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  <c r="AG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152.412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  <c r="AG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114.309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  <c r="AG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11.4309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  <c r="AG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758.2497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  <c r="AG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  <c r="AG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  <c r="AG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  <c r="AG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170.13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56.77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226.9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90.30411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317.20411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0.571545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0.22747491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0.79901991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8.76369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0.7010952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36.95991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14.71004418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66.29922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127.43395938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170.129895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5.33442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1.52412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6.668025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0.38103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184.03749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73.15776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257.19525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  <c r="AG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  <c r="AG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758.2497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  <c r="AG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317.20411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  <c r="AG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0.79901991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  <c r="AG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127.43395938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  <c r="AG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257.19525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  <c r="AG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  <c r="AG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1460.88203929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  <c r="AG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  <c r="AG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4051.70237262333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  <c r="AG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  <c r="AG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  <c r="AG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283.619166083633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  <c r="AG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303.472507709488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  <c r="AG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  <c r="AG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  <c r="AG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87.2251871975743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  <c r="AG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401.764498607009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  <c r="AG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  <c r="AG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158.591249450135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  <c r="AG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  <c r="AG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5286.37498167117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  <c r="AG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1234.67260904784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  <c r="AG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  <c r="AG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  <c r="AG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  <c r="AG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  <c r="AG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  <c r="AG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  <c r="AG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  <c r="AG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1905.15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  <c r="AG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515.947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  <c r="AG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169.723333333333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  <c r="AG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1460.88203929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  <c r="AG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4051.70237262333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  <c r="AG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1234.67260904784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  <c r="AG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5286.37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  <c r="AG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  <c r="AG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5286.37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  <c r="AG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63436.44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  <c r="AG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73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735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25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2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cálculo'!B25</f>
        <v>2053.22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2053.22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2053.22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cálculo'!G68</f>
        <v>100.4068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380"/>
      <c r="L40" s="380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608.4468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'#8_Uniformes'!X80</f>
        <v>100.523333333333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172.893333333333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410.644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30.7983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20.5322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4.10644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51.3305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164.2576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123.1932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12.31932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817.18156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183.35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61.19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244.54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97.322628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341.862628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0.615966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0.245154468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0.861120468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9.444812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0.75558496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39.832468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15.853322264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71.452056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137.338243224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183.352546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5.749016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1.642576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7.18627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0.410644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198.341052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78.843648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277.1847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817.18156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341.862628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0.861120468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137.338243224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277.1847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1574.428251692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4408.98838502533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308.629186951773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330.233230038397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97.1306568317852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447.389692073677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294.335323732682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5886.70647465365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1477.71808962832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2053.22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608.4468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172.893333333333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1574.428251692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4408.98838502533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1477.71808962832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5886.71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2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11773.42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141281.04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T10485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1" activeCellId="0" sqref="A21"/>
    </sheetView>
  </sheetViews>
  <sheetFormatPr defaultColWidth="8.6171875" defaultRowHeight="15" customHeight="true" zeroHeight="false" outlineLevelRow="0" outlineLevelCol="0"/>
  <cols>
    <col collapsed="false" customWidth="true" hidden="false" outlineLevel="0" max="29" min="1" style="1" width="4.25"/>
    <col collapsed="false" customWidth="true" hidden="false" outlineLevel="0" max="31" min="30" style="1" width="8.25"/>
    <col collapsed="false" customWidth="true" hidden="false" outlineLevel="0" max="32" min="32" style="1" width="9.26"/>
    <col collapsed="false" customWidth="true" hidden="false" outlineLevel="0" max="150" min="33" style="1" width="8.25"/>
    <col collapsed="false" customWidth="true" hidden="false" outlineLevel="0" max="1025" min="151" style="1" width="12.63"/>
  </cols>
  <sheetData>
    <row r="1" customFormat="false" ht="15" hidden="false" customHeight="true" outlineLevel="0" collapsed="false">
      <c r="A1" s="2" t="s">
        <v>362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BG1" s="43"/>
      <c r="BU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</row>
    <row r="2" customFormat="false" ht="15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BG2" s="43"/>
      <c r="BU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</row>
    <row r="3" customFormat="false" ht="15.75" hidden="false" customHeight="true" outlineLevel="0" collapsed="false">
      <c r="BG3" s="43"/>
      <c r="BU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</row>
    <row r="4" customFormat="false" ht="15.75" hidden="false" customHeight="true" outlineLevel="0" collapsed="false">
      <c r="A4" s="2" t="s">
        <v>201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BG4" s="43"/>
      <c r="BU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</row>
    <row r="5" customFormat="false" ht="15.75" hidden="false" customHeight="tru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S5" s="43"/>
      <c r="BG5" s="43"/>
      <c r="BU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</row>
    <row r="6" customFormat="false" ht="15" hidden="false" customHeight="true" outlineLevel="0" collapsed="false">
      <c r="AG6" s="52" t="s">
        <v>26</v>
      </c>
      <c r="AH6" s="52"/>
      <c r="AI6" s="52"/>
      <c r="AJ6" s="52" t="s">
        <v>204</v>
      </c>
      <c r="AK6" s="52"/>
      <c r="AL6" s="52"/>
      <c r="AM6" s="52" t="s">
        <v>135</v>
      </c>
      <c r="AN6" s="52"/>
      <c r="AO6" s="52"/>
      <c r="AP6" s="3" t="s">
        <v>114</v>
      </c>
      <c r="AQ6" s="3"/>
      <c r="AR6" s="3"/>
      <c r="AS6" s="229"/>
      <c r="AU6" s="52" t="s">
        <v>52</v>
      </c>
      <c r="AV6" s="52"/>
      <c r="AW6" s="52"/>
      <c r="AX6" s="52" t="s">
        <v>46</v>
      </c>
      <c r="AY6" s="52"/>
      <c r="AZ6" s="52"/>
      <c r="BA6" s="52" t="s">
        <v>205</v>
      </c>
      <c r="BB6" s="52"/>
      <c r="BC6" s="52"/>
      <c r="BD6" s="3" t="s">
        <v>206</v>
      </c>
      <c r="BE6" s="3"/>
      <c r="BF6" s="3"/>
      <c r="BG6" s="229"/>
      <c r="BI6" s="52" t="s">
        <v>207</v>
      </c>
      <c r="BJ6" s="52"/>
      <c r="BK6" s="52"/>
      <c r="BL6" s="52" t="s">
        <v>208</v>
      </c>
      <c r="BM6" s="52"/>
      <c r="BN6" s="52"/>
      <c r="BO6" s="52" t="s">
        <v>209</v>
      </c>
      <c r="BP6" s="52"/>
      <c r="BQ6" s="52"/>
      <c r="BR6" s="3" t="s">
        <v>210</v>
      </c>
      <c r="BS6" s="3"/>
      <c r="BT6" s="3"/>
      <c r="BU6" s="229"/>
      <c r="BW6" s="52" t="s">
        <v>211</v>
      </c>
      <c r="BX6" s="52"/>
      <c r="BY6" s="52"/>
      <c r="BZ6" s="52" t="s">
        <v>363</v>
      </c>
      <c r="CA6" s="52"/>
      <c r="CB6" s="52"/>
      <c r="CC6" s="52" t="s">
        <v>29</v>
      </c>
      <c r="CD6" s="52"/>
      <c r="CE6" s="52"/>
      <c r="CF6" s="3" t="s">
        <v>48</v>
      </c>
      <c r="CG6" s="3"/>
      <c r="CH6" s="3"/>
      <c r="CI6" s="229"/>
      <c r="CK6" s="52" t="s">
        <v>213</v>
      </c>
      <c r="CL6" s="52"/>
      <c r="CM6" s="52"/>
      <c r="CN6" s="52" t="s">
        <v>214</v>
      </c>
      <c r="CO6" s="52"/>
      <c r="CP6" s="52"/>
      <c r="CQ6" s="52" t="s">
        <v>215</v>
      </c>
      <c r="CR6" s="52"/>
      <c r="CS6" s="52"/>
      <c r="CT6" s="3" t="s">
        <v>216</v>
      </c>
      <c r="CU6" s="3"/>
      <c r="CV6" s="3"/>
      <c r="CW6" s="229"/>
      <c r="CY6" s="52" t="s">
        <v>217</v>
      </c>
      <c r="CZ6" s="52"/>
      <c r="DA6" s="52"/>
      <c r="DB6" s="52" t="s">
        <v>218</v>
      </c>
      <c r="DC6" s="52"/>
      <c r="DD6" s="52"/>
      <c r="DE6" s="52" t="s">
        <v>219</v>
      </c>
      <c r="DF6" s="52"/>
      <c r="DG6" s="52"/>
      <c r="DH6" s="3" t="s">
        <v>220</v>
      </c>
      <c r="DI6" s="3"/>
      <c r="DJ6" s="3"/>
      <c r="DK6" s="229"/>
      <c r="DM6" s="52" t="s">
        <v>47</v>
      </c>
      <c r="DN6" s="52"/>
      <c r="DO6" s="52"/>
      <c r="DP6" s="52" t="s">
        <v>364</v>
      </c>
      <c r="DQ6" s="52"/>
      <c r="DR6" s="52"/>
      <c r="DS6" s="52" t="s">
        <v>222</v>
      </c>
      <c r="DT6" s="52"/>
      <c r="DU6" s="52"/>
      <c r="DV6" s="3" t="s">
        <v>365</v>
      </c>
      <c r="DW6" s="3"/>
      <c r="DX6" s="3"/>
      <c r="DY6" s="52" t="s">
        <v>366</v>
      </c>
      <c r="DZ6" s="52"/>
      <c r="EA6" s="52"/>
      <c r="EB6" s="229"/>
      <c r="EC6" s="229"/>
      <c r="ED6" s="229"/>
      <c r="EE6" s="229"/>
      <c r="EF6" s="229"/>
    </row>
    <row r="7" customFormat="false" ht="15.75" hidden="false" customHeight="true" outlineLevel="0" collapsed="false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G7" s="52"/>
      <c r="AH7" s="52"/>
      <c r="AI7" s="52"/>
      <c r="AJ7" s="52"/>
      <c r="AK7" s="52"/>
      <c r="AL7" s="52"/>
      <c r="AM7" s="52"/>
      <c r="AN7" s="52"/>
      <c r="AO7" s="52"/>
      <c r="AP7" s="3"/>
      <c r="AQ7" s="3"/>
      <c r="AR7" s="3"/>
      <c r="AS7" s="229"/>
      <c r="AU7" s="52"/>
      <c r="AV7" s="52"/>
      <c r="AW7" s="52"/>
      <c r="AX7" s="52"/>
      <c r="AY7" s="52"/>
      <c r="AZ7" s="52"/>
      <c r="BA7" s="52"/>
      <c r="BB7" s="52"/>
      <c r="BC7" s="52"/>
      <c r="BD7" s="3"/>
      <c r="BE7" s="3"/>
      <c r="BF7" s="3"/>
      <c r="BG7" s="229"/>
      <c r="BI7" s="52"/>
      <c r="BJ7" s="52"/>
      <c r="BK7" s="52"/>
      <c r="BL7" s="52"/>
      <c r="BM7" s="52"/>
      <c r="BN7" s="52"/>
      <c r="BO7" s="52"/>
      <c r="BP7" s="52"/>
      <c r="BQ7" s="52"/>
      <c r="BR7" s="3"/>
      <c r="BS7" s="3"/>
      <c r="BT7" s="3"/>
      <c r="BU7" s="229"/>
      <c r="BW7" s="52"/>
      <c r="BX7" s="52"/>
      <c r="BY7" s="52"/>
      <c r="BZ7" s="52"/>
      <c r="CA7" s="52"/>
      <c r="CB7" s="52"/>
      <c r="CC7" s="52"/>
      <c r="CD7" s="52"/>
      <c r="CE7" s="52"/>
      <c r="CF7" s="3"/>
      <c r="CG7" s="3"/>
      <c r="CH7" s="3"/>
      <c r="CI7" s="229"/>
      <c r="CK7" s="52"/>
      <c r="CL7" s="52"/>
      <c r="CM7" s="52"/>
      <c r="CN7" s="52"/>
      <c r="CO7" s="52"/>
      <c r="CP7" s="52"/>
      <c r="CQ7" s="52"/>
      <c r="CR7" s="52"/>
      <c r="CS7" s="52"/>
      <c r="CT7" s="3"/>
      <c r="CU7" s="3"/>
      <c r="CV7" s="3"/>
      <c r="CW7" s="229"/>
      <c r="CY7" s="52"/>
      <c r="CZ7" s="52"/>
      <c r="DA7" s="52"/>
      <c r="DB7" s="52"/>
      <c r="DC7" s="52"/>
      <c r="DD7" s="52"/>
      <c r="DE7" s="52"/>
      <c r="DF7" s="52"/>
      <c r="DG7" s="52"/>
      <c r="DH7" s="3"/>
      <c r="DI7" s="3"/>
      <c r="DJ7" s="3"/>
      <c r="DK7" s="229"/>
      <c r="DM7" s="52"/>
      <c r="DN7" s="52"/>
      <c r="DO7" s="52"/>
      <c r="DP7" s="52"/>
      <c r="DQ7" s="52"/>
      <c r="DR7" s="52"/>
      <c r="DS7" s="52"/>
      <c r="DT7" s="52"/>
      <c r="DU7" s="52"/>
      <c r="DV7" s="3"/>
      <c r="DW7" s="3"/>
      <c r="DX7" s="3"/>
      <c r="DY7" s="52"/>
      <c r="DZ7" s="52"/>
      <c r="EA7" s="52"/>
      <c r="EB7" s="229"/>
      <c r="EC7" s="229"/>
      <c r="ED7" s="229"/>
      <c r="EE7" s="229"/>
      <c r="EF7" s="229"/>
    </row>
    <row r="8" customFormat="false" ht="15" hidden="false" customHeight="true" outlineLevel="0" collapsed="false">
      <c r="A8" s="3" t="s">
        <v>1</v>
      </c>
      <c r="B8" s="3" t="s">
        <v>367</v>
      </c>
      <c r="C8" s="3"/>
      <c r="D8" s="3"/>
      <c r="E8" s="3"/>
      <c r="F8" s="3"/>
      <c r="G8" s="3"/>
      <c r="H8" s="3"/>
      <c r="I8" s="3"/>
      <c r="J8" s="3"/>
      <c r="K8" s="3"/>
      <c r="L8" s="52" t="s">
        <v>226</v>
      </c>
      <c r="M8" s="52"/>
      <c r="N8" s="52"/>
      <c r="O8" s="52" t="s">
        <v>227</v>
      </c>
      <c r="P8" s="52"/>
      <c r="Q8" s="52" t="s">
        <v>228</v>
      </c>
      <c r="R8" s="52"/>
      <c r="S8" s="52" t="s">
        <v>229</v>
      </c>
      <c r="T8" s="52"/>
      <c r="U8" s="3" t="s">
        <v>230</v>
      </c>
      <c r="V8" s="3"/>
      <c r="W8" s="3"/>
      <c r="X8" s="28"/>
      <c r="Y8" s="28"/>
      <c r="Z8" s="28"/>
      <c r="AA8" s="28"/>
      <c r="AB8" s="28"/>
      <c r="AC8" s="28"/>
      <c r="AF8" s="3" t="s">
        <v>1</v>
      </c>
      <c r="AG8" s="192" t="s">
        <v>22</v>
      </c>
      <c r="AH8" s="193" t="s">
        <v>7</v>
      </c>
      <c r="AI8" s="193"/>
      <c r="AJ8" s="192" t="s">
        <v>22</v>
      </c>
      <c r="AK8" s="193" t="s">
        <v>7</v>
      </c>
      <c r="AL8" s="193"/>
      <c r="AM8" s="192" t="s">
        <v>22</v>
      </c>
      <c r="AN8" s="193" t="s">
        <v>7</v>
      </c>
      <c r="AO8" s="193"/>
      <c r="AP8" s="192" t="s">
        <v>22</v>
      </c>
      <c r="AQ8" s="193" t="s">
        <v>7</v>
      </c>
      <c r="AR8" s="193"/>
      <c r="AS8" s="205"/>
      <c r="AT8" s="3" t="s">
        <v>1</v>
      </c>
      <c r="AU8" s="192" t="s">
        <v>22</v>
      </c>
      <c r="AV8" s="193" t="s">
        <v>7</v>
      </c>
      <c r="AW8" s="193"/>
      <c r="AX8" s="192" t="s">
        <v>22</v>
      </c>
      <c r="AY8" s="193" t="s">
        <v>7</v>
      </c>
      <c r="AZ8" s="193"/>
      <c r="BA8" s="192" t="s">
        <v>22</v>
      </c>
      <c r="BB8" s="193" t="s">
        <v>7</v>
      </c>
      <c r="BC8" s="193"/>
      <c r="BD8" s="192" t="s">
        <v>22</v>
      </c>
      <c r="BE8" s="193" t="s">
        <v>7</v>
      </c>
      <c r="BF8" s="193"/>
      <c r="BG8" s="205"/>
      <c r="BH8" s="3" t="s">
        <v>1</v>
      </c>
      <c r="BI8" s="192" t="s">
        <v>22</v>
      </c>
      <c r="BJ8" s="193" t="s">
        <v>7</v>
      </c>
      <c r="BK8" s="193"/>
      <c r="BL8" s="192" t="s">
        <v>22</v>
      </c>
      <c r="BM8" s="193" t="s">
        <v>7</v>
      </c>
      <c r="BN8" s="193"/>
      <c r="BO8" s="192" t="s">
        <v>22</v>
      </c>
      <c r="BP8" s="193" t="s">
        <v>7</v>
      </c>
      <c r="BQ8" s="193"/>
      <c r="BR8" s="192" t="s">
        <v>22</v>
      </c>
      <c r="BS8" s="193" t="s">
        <v>7</v>
      </c>
      <c r="BT8" s="193"/>
      <c r="BU8" s="205"/>
      <c r="BV8" s="3" t="s">
        <v>1</v>
      </c>
      <c r="BW8" s="192" t="s">
        <v>22</v>
      </c>
      <c r="BX8" s="193" t="s">
        <v>7</v>
      </c>
      <c r="BY8" s="193"/>
      <c r="BZ8" s="192" t="s">
        <v>22</v>
      </c>
      <c r="CA8" s="193" t="s">
        <v>7</v>
      </c>
      <c r="CB8" s="193"/>
      <c r="CC8" s="192" t="s">
        <v>22</v>
      </c>
      <c r="CD8" s="193" t="s">
        <v>7</v>
      </c>
      <c r="CE8" s="193"/>
      <c r="CF8" s="192" t="s">
        <v>22</v>
      </c>
      <c r="CG8" s="193" t="s">
        <v>7</v>
      </c>
      <c r="CH8" s="193"/>
      <c r="CI8" s="205"/>
      <c r="CJ8" s="3" t="s">
        <v>1</v>
      </c>
      <c r="CK8" s="192" t="s">
        <v>22</v>
      </c>
      <c r="CL8" s="193" t="s">
        <v>7</v>
      </c>
      <c r="CM8" s="193"/>
      <c r="CN8" s="192" t="s">
        <v>22</v>
      </c>
      <c r="CO8" s="193" t="s">
        <v>7</v>
      </c>
      <c r="CP8" s="193"/>
      <c r="CQ8" s="192" t="s">
        <v>22</v>
      </c>
      <c r="CR8" s="193" t="s">
        <v>7</v>
      </c>
      <c r="CS8" s="193"/>
      <c r="CT8" s="192" t="s">
        <v>22</v>
      </c>
      <c r="CU8" s="193" t="s">
        <v>7</v>
      </c>
      <c r="CV8" s="193"/>
      <c r="CW8" s="205"/>
      <c r="CX8" s="3" t="s">
        <v>1</v>
      </c>
      <c r="CY8" s="192" t="s">
        <v>22</v>
      </c>
      <c r="CZ8" s="193" t="s">
        <v>7</v>
      </c>
      <c r="DA8" s="193"/>
      <c r="DB8" s="192" t="s">
        <v>22</v>
      </c>
      <c r="DC8" s="193" t="s">
        <v>7</v>
      </c>
      <c r="DD8" s="193"/>
      <c r="DE8" s="192" t="s">
        <v>22</v>
      </c>
      <c r="DF8" s="193" t="s">
        <v>7</v>
      </c>
      <c r="DG8" s="193"/>
      <c r="DH8" s="192" t="s">
        <v>22</v>
      </c>
      <c r="DI8" s="193" t="s">
        <v>7</v>
      </c>
      <c r="DJ8" s="193"/>
      <c r="DK8" s="205"/>
      <c r="DL8" s="3" t="s">
        <v>1</v>
      </c>
      <c r="DM8" s="192" t="s">
        <v>22</v>
      </c>
      <c r="DN8" s="193" t="s">
        <v>7</v>
      </c>
      <c r="DO8" s="193"/>
      <c r="DP8" s="192" t="s">
        <v>22</v>
      </c>
      <c r="DQ8" s="193" t="s">
        <v>7</v>
      </c>
      <c r="DR8" s="193"/>
      <c r="DS8" s="192" t="s">
        <v>22</v>
      </c>
      <c r="DT8" s="193" t="s">
        <v>7</v>
      </c>
      <c r="DU8" s="193"/>
      <c r="DV8" s="192" t="s">
        <v>22</v>
      </c>
      <c r="DW8" s="193" t="s">
        <v>7</v>
      </c>
      <c r="DX8" s="193"/>
      <c r="DY8" s="193" t="s">
        <v>22</v>
      </c>
      <c r="DZ8" s="193" t="s">
        <v>7</v>
      </c>
      <c r="EA8" s="193"/>
      <c r="EB8" s="205"/>
      <c r="EC8" s="205"/>
      <c r="ED8" s="205"/>
      <c r="EE8" s="205"/>
      <c r="EF8" s="205"/>
    </row>
    <row r="9" customFormat="false" ht="15.75" hidden="false" customHeight="true" outlineLevel="0" collapsed="false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52"/>
      <c r="M9" s="52"/>
      <c r="N9" s="52"/>
      <c r="O9" s="52"/>
      <c r="P9" s="52"/>
      <c r="Q9" s="52"/>
      <c r="R9" s="52"/>
      <c r="S9" s="52"/>
      <c r="T9" s="52"/>
      <c r="U9" s="3"/>
      <c r="V9" s="3"/>
      <c r="W9" s="3"/>
      <c r="X9" s="28"/>
      <c r="Y9" s="28"/>
      <c r="Z9" s="28"/>
      <c r="AA9" s="28"/>
      <c r="AB9" s="28"/>
      <c r="AC9" s="28"/>
      <c r="AF9" s="3"/>
      <c r="AG9" s="3"/>
      <c r="AH9" s="193"/>
      <c r="AI9" s="193"/>
      <c r="AJ9" s="192"/>
      <c r="AK9" s="193"/>
      <c r="AL9" s="193"/>
      <c r="AM9" s="192"/>
      <c r="AN9" s="193"/>
      <c r="AO9" s="193"/>
      <c r="AP9" s="192"/>
      <c r="AQ9" s="193"/>
      <c r="AR9" s="193"/>
      <c r="AS9" s="205"/>
      <c r="AT9" s="3"/>
      <c r="AU9" s="3"/>
      <c r="AV9" s="193"/>
      <c r="AW9" s="193"/>
      <c r="AX9" s="192"/>
      <c r="AY9" s="193"/>
      <c r="AZ9" s="193"/>
      <c r="BA9" s="192"/>
      <c r="BB9" s="193"/>
      <c r="BC9" s="193"/>
      <c r="BD9" s="192"/>
      <c r="BE9" s="193"/>
      <c r="BF9" s="193"/>
      <c r="BG9" s="205"/>
      <c r="BH9" s="3"/>
      <c r="BI9" s="3"/>
      <c r="BJ9" s="193"/>
      <c r="BK9" s="193"/>
      <c r="BL9" s="192"/>
      <c r="BM9" s="193"/>
      <c r="BN9" s="193"/>
      <c r="BO9" s="192"/>
      <c r="BP9" s="193"/>
      <c r="BQ9" s="193"/>
      <c r="BR9" s="192"/>
      <c r="BS9" s="193"/>
      <c r="BT9" s="193"/>
      <c r="BU9" s="205"/>
      <c r="BV9" s="3"/>
      <c r="BW9" s="3"/>
      <c r="BX9" s="193"/>
      <c r="BY9" s="193"/>
      <c r="BZ9" s="192"/>
      <c r="CA9" s="193"/>
      <c r="CB9" s="193"/>
      <c r="CC9" s="192"/>
      <c r="CD9" s="193"/>
      <c r="CE9" s="193"/>
      <c r="CF9" s="192"/>
      <c r="CG9" s="193"/>
      <c r="CH9" s="193"/>
      <c r="CI9" s="205"/>
      <c r="CJ9" s="3"/>
      <c r="CK9" s="3"/>
      <c r="CL9" s="193"/>
      <c r="CM9" s="193"/>
      <c r="CN9" s="192"/>
      <c r="CO9" s="193"/>
      <c r="CP9" s="193"/>
      <c r="CQ9" s="192"/>
      <c r="CR9" s="193"/>
      <c r="CS9" s="193"/>
      <c r="CT9" s="192"/>
      <c r="CU9" s="193"/>
      <c r="CV9" s="193"/>
      <c r="CW9" s="205"/>
      <c r="CX9" s="3"/>
      <c r="CY9" s="3"/>
      <c r="CZ9" s="193"/>
      <c r="DA9" s="193"/>
      <c r="DB9" s="192"/>
      <c r="DC9" s="193"/>
      <c r="DD9" s="193"/>
      <c r="DE9" s="192"/>
      <c r="DF9" s="193"/>
      <c r="DG9" s="193"/>
      <c r="DH9" s="192"/>
      <c r="DI9" s="193"/>
      <c r="DJ9" s="193"/>
      <c r="DK9" s="205"/>
      <c r="DL9" s="3"/>
      <c r="DM9" s="3"/>
      <c r="DN9" s="193"/>
      <c r="DO9" s="193"/>
      <c r="DP9" s="192"/>
      <c r="DQ9" s="193"/>
      <c r="DR9" s="193"/>
      <c r="DS9" s="192"/>
      <c r="DT9" s="193"/>
      <c r="DU9" s="193"/>
      <c r="DV9" s="192"/>
      <c r="DW9" s="193"/>
      <c r="DX9" s="193"/>
      <c r="DY9" s="193"/>
      <c r="DZ9" s="193"/>
      <c r="EA9" s="193"/>
      <c r="EB9" s="205"/>
      <c r="EC9" s="205"/>
      <c r="ED9" s="205"/>
      <c r="EE9" s="205"/>
      <c r="EF9" s="205"/>
    </row>
    <row r="10" customFormat="false" ht="15.75" hidden="false" customHeight="tru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52"/>
      <c r="M10" s="52"/>
      <c r="N10" s="52"/>
      <c r="O10" s="52"/>
      <c r="P10" s="52"/>
      <c r="Q10" s="52"/>
      <c r="R10" s="52"/>
      <c r="S10" s="52"/>
      <c r="T10" s="52"/>
      <c r="U10" s="3"/>
      <c r="V10" s="3"/>
      <c r="W10" s="3"/>
      <c r="X10" s="28"/>
      <c r="Y10" s="28"/>
      <c r="Z10" s="28"/>
      <c r="AA10" s="28"/>
      <c r="AB10" s="28"/>
      <c r="AC10" s="28"/>
      <c r="AF10" s="3"/>
      <c r="AG10" s="3"/>
      <c r="AH10" s="193"/>
      <c r="AI10" s="193"/>
      <c r="AJ10" s="192"/>
      <c r="AK10" s="193"/>
      <c r="AL10" s="193"/>
      <c r="AM10" s="192"/>
      <c r="AN10" s="193"/>
      <c r="AO10" s="193"/>
      <c r="AP10" s="192"/>
      <c r="AQ10" s="193"/>
      <c r="AR10" s="193"/>
      <c r="AS10" s="205"/>
      <c r="AT10" s="3"/>
      <c r="AU10" s="3"/>
      <c r="AV10" s="193"/>
      <c r="AW10" s="193"/>
      <c r="AX10" s="192"/>
      <c r="AY10" s="193"/>
      <c r="AZ10" s="193"/>
      <c r="BA10" s="192"/>
      <c r="BB10" s="193"/>
      <c r="BC10" s="193"/>
      <c r="BD10" s="192"/>
      <c r="BE10" s="193"/>
      <c r="BF10" s="193"/>
      <c r="BG10" s="205"/>
      <c r="BH10" s="3"/>
      <c r="BI10" s="3"/>
      <c r="BJ10" s="193"/>
      <c r="BK10" s="193"/>
      <c r="BL10" s="192"/>
      <c r="BM10" s="193"/>
      <c r="BN10" s="193"/>
      <c r="BO10" s="192"/>
      <c r="BP10" s="193"/>
      <c r="BQ10" s="193"/>
      <c r="BR10" s="192"/>
      <c r="BS10" s="193"/>
      <c r="BT10" s="193"/>
      <c r="BU10" s="205"/>
      <c r="BV10" s="3"/>
      <c r="BW10" s="3"/>
      <c r="BX10" s="193"/>
      <c r="BY10" s="193"/>
      <c r="BZ10" s="192"/>
      <c r="CA10" s="193"/>
      <c r="CB10" s="193"/>
      <c r="CC10" s="192"/>
      <c r="CD10" s="193"/>
      <c r="CE10" s="193"/>
      <c r="CF10" s="192"/>
      <c r="CG10" s="193"/>
      <c r="CH10" s="193"/>
      <c r="CI10" s="205"/>
      <c r="CJ10" s="3"/>
      <c r="CK10" s="3"/>
      <c r="CL10" s="193"/>
      <c r="CM10" s="193"/>
      <c r="CN10" s="192"/>
      <c r="CO10" s="193"/>
      <c r="CP10" s="193"/>
      <c r="CQ10" s="192"/>
      <c r="CR10" s="193"/>
      <c r="CS10" s="193"/>
      <c r="CT10" s="192"/>
      <c r="CU10" s="193"/>
      <c r="CV10" s="193"/>
      <c r="CW10" s="205"/>
      <c r="CX10" s="3"/>
      <c r="CY10" s="3"/>
      <c r="CZ10" s="193"/>
      <c r="DA10" s="193"/>
      <c r="DB10" s="192"/>
      <c r="DC10" s="193"/>
      <c r="DD10" s="193"/>
      <c r="DE10" s="192"/>
      <c r="DF10" s="193"/>
      <c r="DG10" s="193"/>
      <c r="DH10" s="192"/>
      <c r="DI10" s="193"/>
      <c r="DJ10" s="193"/>
      <c r="DK10" s="205"/>
      <c r="DL10" s="3"/>
      <c r="DM10" s="3"/>
      <c r="DN10" s="193"/>
      <c r="DO10" s="193"/>
      <c r="DP10" s="192"/>
      <c r="DQ10" s="193"/>
      <c r="DR10" s="193"/>
      <c r="DS10" s="192"/>
      <c r="DT10" s="193"/>
      <c r="DU10" s="193"/>
      <c r="DV10" s="192"/>
      <c r="DW10" s="193"/>
      <c r="DX10" s="193"/>
      <c r="DY10" s="193"/>
      <c r="DZ10" s="193"/>
      <c r="EA10" s="193"/>
      <c r="EB10" s="205"/>
      <c r="EC10" s="205"/>
      <c r="ED10" s="205"/>
      <c r="EE10" s="205"/>
      <c r="EF10" s="205"/>
    </row>
    <row r="11" customFormat="false" ht="15.75" hidden="false" customHeight="true" outlineLevel="0" collapsed="false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52"/>
      <c r="M11" s="52"/>
      <c r="N11" s="52"/>
      <c r="O11" s="52"/>
      <c r="P11" s="52"/>
      <c r="Q11" s="52"/>
      <c r="R11" s="52"/>
      <c r="S11" s="52"/>
      <c r="T11" s="52"/>
      <c r="U11" s="3"/>
      <c r="V11" s="3"/>
      <c r="W11" s="3"/>
      <c r="X11" s="28"/>
      <c r="Y11" s="28"/>
      <c r="Z11" s="28"/>
      <c r="AA11" s="28"/>
      <c r="AB11" s="28"/>
      <c r="AC11" s="28"/>
      <c r="AF11" s="3"/>
      <c r="AG11" s="3"/>
      <c r="AH11" s="193"/>
      <c r="AI11" s="193"/>
      <c r="AJ11" s="192"/>
      <c r="AK11" s="193"/>
      <c r="AL11" s="193"/>
      <c r="AM11" s="192"/>
      <c r="AN11" s="193"/>
      <c r="AO11" s="193"/>
      <c r="AP11" s="192"/>
      <c r="AQ11" s="193"/>
      <c r="AR11" s="193"/>
      <c r="AS11" s="205"/>
      <c r="AT11" s="3"/>
      <c r="AU11" s="3"/>
      <c r="AV11" s="193"/>
      <c r="AW11" s="193"/>
      <c r="AX11" s="192"/>
      <c r="AY11" s="193"/>
      <c r="AZ11" s="193"/>
      <c r="BA11" s="192"/>
      <c r="BB11" s="193"/>
      <c r="BC11" s="193"/>
      <c r="BD11" s="192"/>
      <c r="BE11" s="193"/>
      <c r="BF11" s="193"/>
      <c r="BG11" s="205"/>
      <c r="BH11" s="3"/>
      <c r="BI11" s="3"/>
      <c r="BJ11" s="193"/>
      <c r="BK11" s="193"/>
      <c r="BL11" s="192"/>
      <c r="BM11" s="193"/>
      <c r="BN11" s="193"/>
      <c r="BO11" s="192"/>
      <c r="BP11" s="193"/>
      <c r="BQ11" s="193"/>
      <c r="BR11" s="192"/>
      <c r="BS11" s="193"/>
      <c r="BT11" s="193"/>
      <c r="BU11" s="205"/>
      <c r="BV11" s="3"/>
      <c r="BW11" s="3"/>
      <c r="BX11" s="193"/>
      <c r="BY11" s="193"/>
      <c r="BZ11" s="192"/>
      <c r="CA11" s="193"/>
      <c r="CB11" s="193"/>
      <c r="CC11" s="192"/>
      <c r="CD11" s="193"/>
      <c r="CE11" s="193"/>
      <c r="CF11" s="192"/>
      <c r="CG11" s="193"/>
      <c r="CH11" s="193"/>
      <c r="CI11" s="205"/>
      <c r="CJ11" s="3"/>
      <c r="CK11" s="3"/>
      <c r="CL11" s="193"/>
      <c r="CM11" s="193"/>
      <c r="CN11" s="192"/>
      <c r="CO11" s="193"/>
      <c r="CP11" s="193"/>
      <c r="CQ11" s="192"/>
      <c r="CR11" s="193"/>
      <c r="CS11" s="193"/>
      <c r="CT11" s="192"/>
      <c r="CU11" s="193"/>
      <c r="CV11" s="193"/>
      <c r="CW11" s="205"/>
      <c r="CX11" s="3"/>
      <c r="CY11" s="3"/>
      <c r="CZ11" s="193"/>
      <c r="DA11" s="193"/>
      <c r="DB11" s="192"/>
      <c r="DC11" s="193"/>
      <c r="DD11" s="193"/>
      <c r="DE11" s="192"/>
      <c r="DF11" s="193"/>
      <c r="DG11" s="193"/>
      <c r="DH11" s="192"/>
      <c r="DI11" s="193"/>
      <c r="DJ11" s="193"/>
      <c r="DK11" s="205"/>
      <c r="DL11" s="3"/>
      <c r="DM11" s="3"/>
      <c r="DN11" s="193"/>
      <c r="DO11" s="193"/>
      <c r="DP11" s="192"/>
      <c r="DQ11" s="193"/>
      <c r="DR11" s="193"/>
      <c r="DS11" s="192"/>
      <c r="DT11" s="193"/>
      <c r="DU11" s="193"/>
      <c r="DV11" s="192"/>
      <c r="DW11" s="193"/>
      <c r="DX11" s="193"/>
      <c r="DY11" s="193"/>
      <c r="DZ11" s="193"/>
      <c r="EA11" s="193"/>
      <c r="EB11" s="205"/>
      <c r="EC11" s="205"/>
      <c r="ED11" s="205"/>
      <c r="EE11" s="205"/>
      <c r="EF11" s="205"/>
    </row>
    <row r="12" customFormat="false" ht="33.75" hidden="false" customHeight="true" outlineLevel="0" collapsed="false">
      <c r="A12" s="195" t="n">
        <v>1</v>
      </c>
      <c r="B12" s="196" t="s">
        <v>368</v>
      </c>
      <c r="C12" s="196"/>
      <c r="D12" s="196"/>
      <c r="E12" s="196"/>
      <c r="F12" s="196"/>
      <c r="G12" s="196"/>
      <c r="H12" s="196"/>
      <c r="I12" s="196"/>
      <c r="J12" s="196"/>
      <c r="K12" s="196"/>
      <c r="L12" s="42" t="s">
        <v>369</v>
      </c>
      <c r="M12" s="42"/>
      <c r="N12" s="42"/>
      <c r="O12" s="197" t="s">
        <v>370</v>
      </c>
      <c r="P12" s="197"/>
      <c r="Q12" s="69" t="n">
        <f aca="false">AG12+AJ12+AM12+AP12+AU12+AX12+BA12+BD12+BI12+BL12+BO12+BR12+BW12+BZ12+CC12+CF12+CK12+CN12+CQ12+CT12+CY12+DB12+DE12+DH12+DM12+DP12+DS12+DV12+DY12</f>
        <v>8</v>
      </c>
      <c r="R12" s="69"/>
      <c r="S12" s="69" t="n">
        <v>30</v>
      </c>
      <c r="T12" s="69"/>
      <c r="U12" s="198" t="n">
        <v>413.73</v>
      </c>
      <c r="V12" s="198"/>
      <c r="W12" s="198"/>
      <c r="X12" s="13"/>
      <c r="Y12" s="13"/>
      <c r="Z12" s="13"/>
      <c r="AA12" s="13"/>
      <c r="AB12" s="13"/>
      <c r="AC12" s="13"/>
      <c r="AF12" s="195" t="n">
        <f aca="false">$A12</f>
        <v>1</v>
      </c>
      <c r="AG12" s="69" t="n">
        <v>5</v>
      </c>
      <c r="AH12" s="21" t="n">
        <f aca="false">(AG12/$S12)*$U12</f>
        <v>68.955</v>
      </c>
      <c r="AI12" s="21"/>
      <c r="AJ12" s="69" t="n">
        <v>1</v>
      </c>
      <c r="AK12" s="21" t="n">
        <f aca="false">(AJ12/$S12)*$U12</f>
        <v>13.791</v>
      </c>
      <c r="AL12" s="21"/>
      <c r="AM12" s="69" t="n">
        <v>1</v>
      </c>
      <c r="AN12" s="21" t="n">
        <f aca="false">(AM12/$S12)*$U12</f>
        <v>13.791</v>
      </c>
      <c r="AO12" s="21"/>
      <c r="AP12" s="69" t="n">
        <v>1</v>
      </c>
      <c r="AQ12" s="21" t="n">
        <f aca="false">(AP12/$S12)*$U12</f>
        <v>13.791</v>
      </c>
      <c r="AR12" s="21"/>
      <c r="AS12" s="199"/>
      <c r="AT12" s="195" t="n">
        <f aca="false">$A12</f>
        <v>1</v>
      </c>
      <c r="AU12" s="69"/>
      <c r="AV12" s="21"/>
      <c r="AW12" s="21"/>
      <c r="AX12" s="69"/>
      <c r="AY12" s="21"/>
      <c r="AZ12" s="21"/>
      <c r="BA12" s="69"/>
      <c r="BB12" s="21"/>
      <c r="BC12" s="21"/>
      <c r="BD12" s="69"/>
      <c r="BE12" s="21"/>
      <c r="BF12" s="21"/>
      <c r="BG12" s="199"/>
      <c r="BH12" s="195" t="n">
        <f aca="false">$A12</f>
        <v>1</v>
      </c>
      <c r="BI12" s="69"/>
      <c r="BJ12" s="21"/>
      <c r="BK12" s="21"/>
      <c r="BL12" s="69"/>
      <c r="BM12" s="21"/>
      <c r="BN12" s="21"/>
      <c r="BO12" s="69"/>
      <c r="BP12" s="21"/>
      <c r="BQ12" s="21"/>
      <c r="BR12" s="69"/>
      <c r="BS12" s="21"/>
      <c r="BT12" s="21"/>
      <c r="BU12" s="199"/>
      <c r="BV12" s="195" t="n">
        <f aca="false">$A12</f>
        <v>1</v>
      </c>
      <c r="BW12" s="69"/>
      <c r="BX12" s="21"/>
      <c r="BY12" s="21"/>
      <c r="BZ12" s="69"/>
      <c r="CA12" s="21"/>
      <c r="CB12" s="21"/>
      <c r="CC12" s="69"/>
      <c r="CD12" s="21"/>
      <c r="CE12" s="21"/>
      <c r="CF12" s="69"/>
      <c r="CG12" s="21"/>
      <c r="CH12" s="21"/>
      <c r="CI12" s="199"/>
      <c r="CJ12" s="195" t="n">
        <f aca="false">$A12</f>
        <v>1</v>
      </c>
      <c r="CK12" s="69"/>
      <c r="CL12" s="21"/>
      <c r="CM12" s="21"/>
      <c r="CN12" s="69"/>
      <c r="CO12" s="21"/>
      <c r="CP12" s="21"/>
      <c r="CQ12" s="69"/>
      <c r="CR12" s="21"/>
      <c r="CS12" s="21"/>
      <c r="CT12" s="69"/>
      <c r="CU12" s="21"/>
      <c r="CV12" s="21"/>
      <c r="CW12" s="199"/>
      <c r="CX12" s="195" t="n">
        <f aca="false">$A12</f>
        <v>1</v>
      </c>
      <c r="CY12" s="69"/>
      <c r="CZ12" s="21"/>
      <c r="DA12" s="21"/>
      <c r="DB12" s="69"/>
      <c r="DC12" s="21"/>
      <c r="DD12" s="21"/>
      <c r="DE12" s="69"/>
      <c r="DF12" s="21"/>
      <c r="DG12" s="21"/>
      <c r="DH12" s="69"/>
      <c r="DI12" s="21"/>
      <c r="DJ12" s="21"/>
      <c r="DK12" s="199"/>
      <c r="DL12" s="195" t="n">
        <f aca="false">$A12</f>
        <v>1</v>
      </c>
      <c r="DM12" s="69"/>
      <c r="DN12" s="21"/>
      <c r="DO12" s="21"/>
      <c r="DP12" s="69"/>
      <c r="DQ12" s="21"/>
      <c r="DR12" s="21"/>
      <c r="DS12" s="69"/>
      <c r="DT12" s="21"/>
      <c r="DU12" s="21"/>
      <c r="DV12" s="69"/>
      <c r="DW12" s="21"/>
      <c r="DX12" s="21"/>
      <c r="DY12" s="21"/>
      <c r="DZ12" s="21"/>
      <c r="EA12" s="21"/>
      <c r="EB12" s="199"/>
      <c r="EC12" s="199"/>
      <c r="ED12" s="199"/>
      <c r="EE12" s="199"/>
      <c r="EF12" s="199"/>
    </row>
    <row r="13" customFormat="false" ht="47.25" hidden="false" customHeight="true" outlineLevel="0" collapsed="false">
      <c r="A13" s="195" t="n">
        <v>2</v>
      </c>
      <c r="B13" s="196" t="s">
        <v>371</v>
      </c>
      <c r="C13" s="196"/>
      <c r="D13" s="196"/>
      <c r="E13" s="196"/>
      <c r="F13" s="196"/>
      <c r="G13" s="196"/>
      <c r="H13" s="196"/>
      <c r="I13" s="196"/>
      <c r="J13" s="196"/>
      <c r="K13" s="196"/>
      <c r="L13" s="42" t="s">
        <v>8</v>
      </c>
      <c r="M13" s="42"/>
      <c r="N13" s="42"/>
      <c r="O13" s="197" t="s">
        <v>370</v>
      </c>
      <c r="P13" s="197"/>
      <c r="Q13" s="69" t="n">
        <f aca="false">AG13+AJ13+AM13+AP13+AU13+AX13+BA13+BD13+BI13+BL13+BO13+BR13+BW13+BZ13+CC13+CF13+CK13+CN13+CQ13+CT13+CY13+DB13+DE13+DH13+DM13+DP13+DS13+DV13+DY13</f>
        <v>7</v>
      </c>
      <c r="R13" s="69"/>
      <c r="S13" s="69" t="n">
        <v>30</v>
      </c>
      <c r="T13" s="69"/>
      <c r="U13" s="198" t="n">
        <v>295.39</v>
      </c>
      <c r="V13" s="198"/>
      <c r="W13" s="198"/>
      <c r="X13" s="13"/>
      <c r="Y13" s="13"/>
      <c r="Z13" s="13"/>
      <c r="AA13" s="13"/>
      <c r="AB13" s="13"/>
      <c r="AC13" s="13"/>
      <c r="AD13" s="43"/>
      <c r="AF13" s="195" t="n">
        <f aca="false">$A13</f>
        <v>2</v>
      </c>
      <c r="AG13" s="69" t="n">
        <v>4</v>
      </c>
      <c r="AH13" s="21" t="n">
        <f aca="false">(AG13/$S13)*$U13</f>
        <v>39.3853333333333</v>
      </c>
      <c r="AI13" s="21"/>
      <c r="AJ13" s="69" t="n">
        <v>1</v>
      </c>
      <c r="AK13" s="21" t="n">
        <f aca="false">(AJ13/$S13)*$U13</f>
        <v>9.84633333333333</v>
      </c>
      <c r="AL13" s="21"/>
      <c r="AM13" s="69" t="n">
        <v>1</v>
      </c>
      <c r="AN13" s="21" t="n">
        <f aca="false">(AM13/$S13)*$U13</f>
        <v>9.84633333333333</v>
      </c>
      <c r="AO13" s="21"/>
      <c r="AP13" s="69" t="n">
        <v>1</v>
      </c>
      <c r="AQ13" s="21" t="n">
        <f aca="false">(AP13/$S13)*$U13</f>
        <v>9.84633333333333</v>
      </c>
      <c r="AR13" s="21"/>
      <c r="AS13" s="199"/>
      <c r="AT13" s="195" t="n">
        <f aca="false">$A13</f>
        <v>2</v>
      </c>
      <c r="AU13" s="69"/>
      <c r="AV13" s="21"/>
      <c r="AW13" s="21"/>
      <c r="AX13" s="69"/>
      <c r="AY13" s="21"/>
      <c r="AZ13" s="21"/>
      <c r="BA13" s="69"/>
      <c r="BB13" s="21"/>
      <c r="BC13" s="21"/>
      <c r="BD13" s="69"/>
      <c r="BE13" s="21"/>
      <c r="BF13" s="21"/>
      <c r="BG13" s="199"/>
      <c r="BH13" s="195" t="n">
        <f aca="false">$A13</f>
        <v>2</v>
      </c>
      <c r="BI13" s="69"/>
      <c r="BJ13" s="21"/>
      <c r="BK13" s="21"/>
      <c r="BL13" s="69"/>
      <c r="BM13" s="21"/>
      <c r="BN13" s="21"/>
      <c r="BO13" s="69"/>
      <c r="BP13" s="21"/>
      <c r="BQ13" s="21"/>
      <c r="BR13" s="69"/>
      <c r="BS13" s="21"/>
      <c r="BT13" s="21"/>
      <c r="BU13" s="199"/>
      <c r="BV13" s="195" t="n">
        <f aca="false">$A13</f>
        <v>2</v>
      </c>
      <c r="BW13" s="69"/>
      <c r="BX13" s="21"/>
      <c r="BY13" s="21"/>
      <c r="BZ13" s="69"/>
      <c r="CA13" s="21"/>
      <c r="CB13" s="21"/>
      <c r="CC13" s="69"/>
      <c r="CD13" s="21"/>
      <c r="CE13" s="21"/>
      <c r="CF13" s="69"/>
      <c r="CG13" s="21"/>
      <c r="CH13" s="21"/>
      <c r="CI13" s="199"/>
      <c r="CJ13" s="195" t="n">
        <f aca="false">$A13</f>
        <v>2</v>
      </c>
      <c r="CK13" s="69"/>
      <c r="CL13" s="21"/>
      <c r="CM13" s="21"/>
      <c r="CN13" s="69"/>
      <c r="CO13" s="21"/>
      <c r="CP13" s="21"/>
      <c r="CQ13" s="69"/>
      <c r="CR13" s="21"/>
      <c r="CS13" s="21"/>
      <c r="CT13" s="69"/>
      <c r="CU13" s="21"/>
      <c r="CV13" s="21"/>
      <c r="CW13" s="199"/>
      <c r="CX13" s="195" t="n">
        <f aca="false">$A13</f>
        <v>2</v>
      </c>
      <c r="CY13" s="69"/>
      <c r="CZ13" s="21"/>
      <c r="DA13" s="21"/>
      <c r="DB13" s="69"/>
      <c r="DC13" s="21"/>
      <c r="DD13" s="21"/>
      <c r="DE13" s="69"/>
      <c r="DF13" s="21"/>
      <c r="DG13" s="21"/>
      <c r="DH13" s="69"/>
      <c r="DI13" s="21"/>
      <c r="DJ13" s="21"/>
      <c r="DK13" s="199"/>
      <c r="DL13" s="195" t="n">
        <f aca="false">$A13</f>
        <v>2</v>
      </c>
      <c r="DM13" s="69"/>
      <c r="DN13" s="21"/>
      <c r="DO13" s="21"/>
      <c r="DP13" s="69"/>
      <c r="DQ13" s="21"/>
      <c r="DR13" s="21"/>
      <c r="DS13" s="69"/>
      <c r="DT13" s="21"/>
      <c r="DU13" s="21"/>
      <c r="DV13" s="69"/>
      <c r="DW13" s="21"/>
      <c r="DX13" s="21"/>
      <c r="DY13" s="21"/>
      <c r="DZ13" s="21"/>
      <c r="EA13" s="21"/>
      <c r="EB13" s="199"/>
      <c r="EC13" s="199"/>
      <c r="ED13" s="199"/>
      <c r="EE13" s="199"/>
      <c r="EF13" s="199"/>
    </row>
    <row r="14" customFormat="false" ht="45" hidden="false" customHeight="true" outlineLevel="0" collapsed="false">
      <c r="A14" s="195" t="n">
        <v>3</v>
      </c>
      <c r="B14" s="196" t="s">
        <v>372</v>
      </c>
      <c r="C14" s="196"/>
      <c r="D14" s="196"/>
      <c r="E14" s="196"/>
      <c r="F14" s="196"/>
      <c r="G14" s="196"/>
      <c r="H14" s="196"/>
      <c r="I14" s="196"/>
      <c r="J14" s="196"/>
      <c r="K14" s="196"/>
      <c r="L14" s="42" t="s">
        <v>373</v>
      </c>
      <c r="M14" s="42"/>
      <c r="N14" s="42"/>
      <c r="O14" s="197" t="s">
        <v>370</v>
      </c>
      <c r="P14" s="197"/>
      <c r="Q14" s="69" t="n">
        <f aca="false">AG14+AJ14+AM14+AP14+AU14+AX14+BA14+BD14+BI14+BL14+BO14+BR14+BW14+BZ14+CC14+CF14+CK14+CN14+CQ14+CT14+CY14+DB14+DE14+DH14+DM14+DP14+DS14+DV14+DY14</f>
        <v>32</v>
      </c>
      <c r="R14" s="69"/>
      <c r="S14" s="69" t="n">
        <v>30</v>
      </c>
      <c r="T14" s="69"/>
      <c r="U14" s="198" t="n">
        <v>1031.29</v>
      </c>
      <c r="V14" s="198"/>
      <c r="W14" s="198"/>
      <c r="X14" s="13"/>
      <c r="Y14" s="13"/>
      <c r="Z14" s="13"/>
      <c r="AA14" s="13"/>
      <c r="AB14" s="13"/>
      <c r="AC14" s="13"/>
      <c r="AD14" s="43"/>
      <c r="AF14" s="195" t="n">
        <f aca="false">$A14</f>
        <v>3</v>
      </c>
      <c r="AG14" s="69" t="n">
        <v>21</v>
      </c>
      <c r="AH14" s="21" t="n">
        <f aca="false">(AG14/$S14)*$U14</f>
        <v>721.903</v>
      </c>
      <c r="AI14" s="21"/>
      <c r="AJ14" s="69" t="n">
        <v>1</v>
      </c>
      <c r="AK14" s="21" t="n">
        <f aca="false">(AJ14/$S14)*$U14</f>
        <v>34.3763333333333</v>
      </c>
      <c r="AL14" s="21"/>
      <c r="AM14" s="69" t="n">
        <v>5</v>
      </c>
      <c r="AN14" s="21" t="n">
        <f aca="false">(AM14/$S14)*$U14</f>
        <v>171.881666666667</v>
      </c>
      <c r="AO14" s="21"/>
      <c r="AP14" s="69" t="n">
        <v>5</v>
      </c>
      <c r="AQ14" s="21" t="n">
        <f aca="false">(AP14/$S14)*$U14</f>
        <v>171.881666666667</v>
      </c>
      <c r="AR14" s="21"/>
      <c r="AS14" s="199"/>
      <c r="AT14" s="195" t="n">
        <f aca="false">$A14</f>
        <v>3</v>
      </c>
      <c r="AU14" s="69"/>
      <c r="AV14" s="21"/>
      <c r="AW14" s="21"/>
      <c r="AX14" s="69"/>
      <c r="AY14" s="21"/>
      <c r="AZ14" s="21"/>
      <c r="BA14" s="69"/>
      <c r="BB14" s="21"/>
      <c r="BC14" s="21"/>
      <c r="BD14" s="69"/>
      <c r="BE14" s="21"/>
      <c r="BF14" s="21"/>
      <c r="BG14" s="199"/>
      <c r="BH14" s="195" t="n">
        <f aca="false">$A14</f>
        <v>3</v>
      </c>
      <c r="BI14" s="69"/>
      <c r="BJ14" s="21"/>
      <c r="BK14" s="21"/>
      <c r="BL14" s="69"/>
      <c r="BM14" s="21"/>
      <c r="BN14" s="21"/>
      <c r="BO14" s="69"/>
      <c r="BP14" s="21"/>
      <c r="BQ14" s="21"/>
      <c r="BR14" s="69"/>
      <c r="BS14" s="21"/>
      <c r="BT14" s="21"/>
      <c r="BU14" s="199"/>
      <c r="BV14" s="195" t="n">
        <f aca="false">$A14</f>
        <v>3</v>
      </c>
      <c r="BW14" s="69"/>
      <c r="BX14" s="21"/>
      <c r="BY14" s="21"/>
      <c r="BZ14" s="69"/>
      <c r="CA14" s="21"/>
      <c r="CB14" s="21"/>
      <c r="CC14" s="69"/>
      <c r="CD14" s="21"/>
      <c r="CE14" s="21"/>
      <c r="CF14" s="69"/>
      <c r="CG14" s="21"/>
      <c r="CH14" s="21"/>
      <c r="CI14" s="199"/>
      <c r="CJ14" s="195" t="n">
        <f aca="false">$A14</f>
        <v>3</v>
      </c>
      <c r="CK14" s="69"/>
      <c r="CL14" s="21"/>
      <c r="CM14" s="21"/>
      <c r="CN14" s="69"/>
      <c r="CO14" s="21"/>
      <c r="CP14" s="21"/>
      <c r="CQ14" s="69"/>
      <c r="CR14" s="21"/>
      <c r="CS14" s="21"/>
      <c r="CT14" s="69"/>
      <c r="CU14" s="21"/>
      <c r="CV14" s="21"/>
      <c r="CW14" s="199"/>
      <c r="CX14" s="195" t="n">
        <f aca="false">$A14</f>
        <v>3</v>
      </c>
      <c r="CY14" s="69"/>
      <c r="CZ14" s="21"/>
      <c r="DA14" s="21"/>
      <c r="DB14" s="69"/>
      <c r="DC14" s="21"/>
      <c r="DD14" s="21"/>
      <c r="DE14" s="69"/>
      <c r="DF14" s="21"/>
      <c r="DG14" s="21"/>
      <c r="DH14" s="69"/>
      <c r="DI14" s="21"/>
      <c r="DJ14" s="21"/>
      <c r="DK14" s="199"/>
      <c r="DL14" s="195" t="n">
        <f aca="false">$A14</f>
        <v>3</v>
      </c>
      <c r="DM14" s="69"/>
      <c r="DN14" s="21"/>
      <c r="DO14" s="21"/>
      <c r="DP14" s="69"/>
      <c r="DQ14" s="21"/>
      <c r="DR14" s="21"/>
      <c r="DS14" s="69"/>
      <c r="DT14" s="21"/>
      <c r="DU14" s="21"/>
      <c r="DV14" s="69"/>
      <c r="DW14" s="21"/>
      <c r="DX14" s="21"/>
      <c r="DY14" s="21"/>
      <c r="DZ14" s="21"/>
      <c r="EA14" s="21"/>
      <c r="EB14" s="199"/>
      <c r="EC14" s="199"/>
      <c r="ED14" s="199"/>
      <c r="EE14" s="199"/>
      <c r="EF14" s="199"/>
    </row>
    <row r="15" customFormat="false" ht="63.75" hidden="false" customHeight="true" outlineLevel="0" collapsed="false">
      <c r="A15" s="195" t="n">
        <v>4</v>
      </c>
      <c r="B15" s="196" t="s">
        <v>374</v>
      </c>
      <c r="C15" s="196"/>
      <c r="D15" s="196"/>
      <c r="E15" s="196"/>
      <c r="F15" s="196"/>
      <c r="G15" s="196"/>
      <c r="H15" s="196"/>
      <c r="I15" s="196"/>
      <c r="J15" s="196"/>
      <c r="K15" s="196"/>
      <c r="L15" s="42" t="s">
        <v>375</v>
      </c>
      <c r="M15" s="42"/>
      <c r="N15" s="42"/>
      <c r="O15" s="197" t="s">
        <v>370</v>
      </c>
      <c r="P15" s="197"/>
      <c r="Q15" s="69" t="n">
        <f aca="false">AG15+AJ15+AM15+AP15+AU15+AX15+BA15+BD15+BI15+BL15+BO15+BR15+BW15+BZ15+CC15+CF15+CK15+CN15+CQ15+CT15+CY15+DB15+DE15+DH15+DM15+DP15+DS15+DV15+DY15</f>
        <v>28</v>
      </c>
      <c r="R15" s="69"/>
      <c r="S15" s="69" t="n">
        <v>60</v>
      </c>
      <c r="T15" s="69"/>
      <c r="U15" s="198" t="n">
        <v>2673.3</v>
      </c>
      <c r="V15" s="198"/>
      <c r="W15" s="198"/>
      <c r="X15" s="13"/>
      <c r="Y15" s="13"/>
      <c r="Z15" s="13"/>
      <c r="AA15" s="13"/>
      <c r="AB15" s="13"/>
      <c r="AC15" s="13"/>
      <c r="AD15" s="43"/>
      <c r="AE15" s="43"/>
      <c r="AF15" s="230" t="n">
        <f aca="false">$A15</f>
        <v>4</v>
      </c>
      <c r="AG15" s="69" t="n">
        <v>2</v>
      </c>
      <c r="AH15" s="21" t="n">
        <f aca="false">(AG15/$S15)*$U15</f>
        <v>89.11</v>
      </c>
      <c r="AI15" s="21"/>
      <c r="AJ15" s="69" t="n">
        <v>0</v>
      </c>
      <c r="AK15" s="21" t="n">
        <f aca="false">(AJ15/$S15)*$U15</f>
        <v>0</v>
      </c>
      <c r="AL15" s="21"/>
      <c r="AM15" s="69" t="n">
        <v>1</v>
      </c>
      <c r="AN15" s="21" t="n">
        <f aca="false">(AM15/$S15)*$U15</f>
        <v>44.555</v>
      </c>
      <c r="AO15" s="21"/>
      <c r="AP15" s="69" t="n">
        <v>1</v>
      </c>
      <c r="AQ15" s="21" t="n">
        <f aca="false">(AP15/$S15)*$U15</f>
        <v>44.555</v>
      </c>
      <c r="AR15" s="21"/>
      <c r="AS15" s="199"/>
      <c r="AT15" s="230" t="n">
        <f aca="false">$A15</f>
        <v>4</v>
      </c>
      <c r="AU15" s="69" t="n">
        <v>1</v>
      </c>
      <c r="AV15" s="21" t="n">
        <f aca="false">(AU15/$S15)*$U15</f>
        <v>44.555</v>
      </c>
      <c r="AW15" s="21"/>
      <c r="AX15" s="69" t="n">
        <v>1</v>
      </c>
      <c r="AY15" s="21" t="n">
        <f aca="false">(AX15/$S15)*$U15</f>
        <v>44.555</v>
      </c>
      <c r="AZ15" s="21"/>
      <c r="BA15" s="69" t="n">
        <v>1</v>
      </c>
      <c r="BB15" s="21" t="n">
        <f aca="false">(BA15/$S15)*$U15</f>
        <v>44.555</v>
      </c>
      <c r="BC15" s="21"/>
      <c r="BD15" s="69" t="n">
        <v>1</v>
      </c>
      <c r="BE15" s="21" t="n">
        <f aca="false">(BD15/$S15)*$U15</f>
        <v>44.555</v>
      </c>
      <c r="BF15" s="21"/>
      <c r="BG15" s="199"/>
      <c r="BH15" s="230" t="n">
        <f aca="false">$A15</f>
        <v>4</v>
      </c>
      <c r="BI15" s="69" t="n">
        <v>1</v>
      </c>
      <c r="BJ15" s="21" t="n">
        <f aca="false">(BI15/$S15)*$U15</f>
        <v>44.555</v>
      </c>
      <c r="BK15" s="21"/>
      <c r="BL15" s="69" t="n">
        <v>1</v>
      </c>
      <c r="BM15" s="21" t="n">
        <f aca="false">(BL15/$S15)*$U15</f>
        <v>44.555</v>
      </c>
      <c r="BN15" s="21"/>
      <c r="BO15" s="69" t="n">
        <v>1</v>
      </c>
      <c r="BP15" s="21" t="n">
        <f aca="false">(BO15/$S15)*$U15</f>
        <v>44.555</v>
      </c>
      <c r="BQ15" s="21"/>
      <c r="BR15" s="69" t="n">
        <v>1</v>
      </c>
      <c r="BS15" s="21" t="n">
        <f aca="false">(BR15/$S15)*$U15</f>
        <v>44.555</v>
      </c>
      <c r="BT15" s="21"/>
      <c r="BU15" s="199"/>
      <c r="BV15" s="230" t="n">
        <f aca="false">$A15</f>
        <v>4</v>
      </c>
      <c r="BW15" s="69" t="n">
        <v>1</v>
      </c>
      <c r="BX15" s="21" t="n">
        <f aca="false">(BW15/$S15)*$U15</f>
        <v>44.555</v>
      </c>
      <c r="BY15" s="21"/>
      <c r="BZ15" s="69" t="n">
        <v>1</v>
      </c>
      <c r="CA15" s="21" t="n">
        <f aca="false">(BZ15/$S15)*$U15</f>
        <v>44.555</v>
      </c>
      <c r="CB15" s="21"/>
      <c r="CC15" s="69" t="n">
        <v>1</v>
      </c>
      <c r="CD15" s="21" t="n">
        <f aca="false">(CC15/$S15)*$U15</f>
        <v>44.555</v>
      </c>
      <c r="CE15" s="21"/>
      <c r="CF15" s="69" t="n">
        <v>1</v>
      </c>
      <c r="CG15" s="21" t="n">
        <f aca="false">(CF15/$S15)*$U15</f>
        <v>44.555</v>
      </c>
      <c r="CH15" s="21"/>
      <c r="CI15" s="199"/>
      <c r="CJ15" s="230" t="n">
        <f aca="false">$A15</f>
        <v>4</v>
      </c>
      <c r="CK15" s="69" t="n">
        <v>1</v>
      </c>
      <c r="CL15" s="21" t="n">
        <f aca="false">(CK15/$S15)*$U15</f>
        <v>44.555</v>
      </c>
      <c r="CM15" s="21"/>
      <c r="CN15" s="69" t="n">
        <v>1</v>
      </c>
      <c r="CO15" s="21" t="n">
        <f aca="false">(CN15/$S15)*$U15</f>
        <v>44.555</v>
      </c>
      <c r="CP15" s="21"/>
      <c r="CQ15" s="69" t="n">
        <v>1</v>
      </c>
      <c r="CR15" s="21" t="n">
        <f aca="false">(CQ15/$S15)*$U15</f>
        <v>44.555</v>
      </c>
      <c r="CS15" s="21"/>
      <c r="CT15" s="69" t="n">
        <v>1</v>
      </c>
      <c r="CU15" s="21" t="n">
        <f aca="false">(CT15/$S15)*$U15</f>
        <v>44.555</v>
      </c>
      <c r="CV15" s="21"/>
      <c r="CW15" s="199"/>
      <c r="CX15" s="230" t="n">
        <f aca="false">$A15</f>
        <v>4</v>
      </c>
      <c r="CY15" s="69" t="n">
        <v>1</v>
      </c>
      <c r="CZ15" s="21" t="n">
        <f aca="false">(CY15/$S15)*$U15</f>
        <v>44.555</v>
      </c>
      <c r="DA15" s="21"/>
      <c r="DB15" s="69" t="n">
        <v>1</v>
      </c>
      <c r="DC15" s="21" t="n">
        <f aca="false">(DB15/$S15)*$U15</f>
        <v>44.555</v>
      </c>
      <c r="DD15" s="21"/>
      <c r="DE15" s="69" t="n">
        <v>1</v>
      </c>
      <c r="DF15" s="21" t="n">
        <f aca="false">(DE15/$S15)*$U15</f>
        <v>44.555</v>
      </c>
      <c r="DG15" s="21"/>
      <c r="DH15" s="69" t="n">
        <v>1</v>
      </c>
      <c r="DI15" s="21" t="n">
        <f aca="false">(DH15/$S15)*$U15</f>
        <v>44.555</v>
      </c>
      <c r="DJ15" s="21"/>
      <c r="DK15" s="199"/>
      <c r="DL15" s="230" t="n">
        <f aca="false">$A15</f>
        <v>4</v>
      </c>
      <c r="DM15" s="69" t="n">
        <v>1</v>
      </c>
      <c r="DN15" s="21" t="n">
        <f aca="false">(DM15/$S15)*$U15</f>
        <v>44.555</v>
      </c>
      <c r="DO15" s="21"/>
      <c r="DP15" s="69" t="n">
        <v>1</v>
      </c>
      <c r="DQ15" s="21" t="n">
        <f aca="false">(DP15/$S15)*$U15</f>
        <v>44.555</v>
      </c>
      <c r="DR15" s="21"/>
      <c r="DS15" s="69" t="n">
        <v>1</v>
      </c>
      <c r="DT15" s="21" t="n">
        <f aca="false">(DS15/$S15)*$U15</f>
        <v>44.555</v>
      </c>
      <c r="DU15" s="21"/>
      <c r="DV15" s="69" t="n">
        <v>1</v>
      </c>
      <c r="DW15" s="21" t="n">
        <f aca="false">(DV15/$S15)*$U15</f>
        <v>44.555</v>
      </c>
      <c r="DX15" s="21"/>
      <c r="DY15" s="21"/>
      <c r="DZ15" s="21"/>
      <c r="EA15" s="21"/>
      <c r="EB15" s="199"/>
      <c r="EC15" s="199"/>
      <c r="ED15" s="199"/>
      <c r="EE15" s="199"/>
      <c r="EF15" s="199"/>
    </row>
    <row r="16" customFormat="false" ht="33.75" hidden="false" customHeight="true" outlineLevel="0" collapsed="false">
      <c r="A16" s="195" t="n">
        <v>5</v>
      </c>
      <c r="B16" s="196" t="s">
        <v>376</v>
      </c>
      <c r="C16" s="196"/>
      <c r="D16" s="196"/>
      <c r="E16" s="196"/>
      <c r="F16" s="196"/>
      <c r="G16" s="196"/>
      <c r="H16" s="196"/>
      <c r="I16" s="196"/>
      <c r="J16" s="196"/>
      <c r="K16" s="196"/>
      <c r="L16" s="42" t="s">
        <v>8</v>
      </c>
      <c r="M16" s="42"/>
      <c r="N16" s="42"/>
      <c r="O16" s="197" t="s">
        <v>370</v>
      </c>
      <c r="P16" s="197"/>
      <c r="Q16" s="69" t="n">
        <f aca="false">AG16+AJ16+AM16+AP16+AU16+AX16+BA16+BD16+BI16+BL16+BO16+BR16+BW16+BZ16+CC16+CF16+CK16+CN16+CQ16+CT16+CY16+DB16+DE16+DH16+DM16+DP16+DS16+DV16+DY16</f>
        <v>30</v>
      </c>
      <c r="R16" s="69"/>
      <c r="S16" s="69" t="n">
        <v>60</v>
      </c>
      <c r="T16" s="69"/>
      <c r="U16" s="198" t="n">
        <v>268.96</v>
      </c>
      <c r="V16" s="198"/>
      <c r="W16" s="198"/>
      <c r="X16" s="13"/>
      <c r="Y16" s="13"/>
      <c r="Z16" s="13"/>
      <c r="AA16" s="13"/>
      <c r="AB16" s="13"/>
      <c r="AC16" s="13"/>
      <c r="AD16" s="43"/>
      <c r="AF16" s="195" t="n">
        <f aca="false">$A16</f>
        <v>5</v>
      </c>
      <c r="AG16" s="69" t="n">
        <v>2</v>
      </c>
      <c r="AH16" s="21" t="n">
        <f aca="false">(AG16/$S16)*$U16</f>
        <v>8.96533333333333</v>
      </c>
      <c r="AI16" s="21"/>
      <c r="AJ16" s="69" t="n">
        <v>1</v>
      </c>
      <c r="AK16" s="21" t="n">
        <f aca="false">(AJ16/$S16)*$U16</f>
        <v>4.48266666666667</v>
      </c>
      <c r="AL16" s="21"/>
      <c r="AM16" s="69" t="n">
        <v>1</v>
      </c>
      <c r="AN16" s="21" t="n">
        <f aca="false">(AM16/$S16)*$U16</f>
        <v>4.48266666666667</v>
      </c>
      <c r="AO16" s="21"/>
      <c r="AP16" s="69" t="n">
        <v>1</v>
      </c>
      <c r="AQ16" s="21" t="n">
        <f aca="false">(AP16/$S16)*$U16</f>
        <v>4.48266666666667</v>
      </c>
      <c r="AR16" s="21"/>
      <c r="AS16" s="199"/>
      <c r="AT16" s="195" t="n">
        <f aca="false">$A16</f>
        <v>5</v>
      </c>
      <c r="AU16" s="69" t="n">
        <v>1</v>
      </c>
      <c r="AV16" s="21" t="n">
        <f aca="false">(AU16/$S16)*$U16</f>
        <v>4.48266666666667</v>
      </c>
      <c r="AW16" s="21"/>
      <c r="AX16" s="69" t="n">
        <v>1</v>
      </c>
      <c r="AY16" s="21" t="n">
        <f aca="false">(AX16/$S16)*$U16</f>
        <v>4.48266666666667</v>
      </c>
      <c r="AZ16" s="21"/>
      <c r="BA16" s="69" t="n">
        <v>1</v>
      </c>
      <c r="BB16" s="21" t="n">
        <f aca="false">(BA16/$S16)*$U16</f>
        <v>4.48266666666667</v>
      </c>
      <c r="BC16" s="21"/>
      <c r="BD16" s="69" t="n">
        <v>1</v>
      </c>
      <c r="BE16" s="21" t="n">
        <f aca="false">(BD16/$S16)*$U16</f>
        <v>4.48266666666667</v>
      </c>
      <c r="BF16" s="21"/>
      <c r="BG16" s="199"/>
      <c r="BH16" s="195" t="n">
        <f aca="false">$A16</f>
        <v>5</v>
      </c>
      <c r="BI16" s="69" t="n">
        <v>1</v>
      </c>
      <c r="BJ16" s="21" t="n">
        <f aca="false">(BI16/$S16)*$U16</f>
        <v>4.48266666666667</v>
      </c>
      <c r="BK16" s="21"/>
      <c r="BL16" s="69" t="n">
        <v>1</v>
      </c>
      <c r="BM16" s="21" t="n">
        <f aca="false">(BL16/$S16)*$U16</f>
        <v>4.48266666666667</v>
      </c>
      <c r="BN16" s="21"/>
      <c r="BO16" s="69" t="n">
        <v>1</v>
      </c>
      <c r="BP16" s="21" t="n">
        <f aca="false">(BO16/$S16)*$U16</f>
        <v>4.48266666666667</v>
      </c>
      <c r="BQ16" s="21"/>
      <c r="BR16" s="69" t="n">
        <v>1</v>
      </c>
      <c r="BS16" s="21" t="n">
        <f aca="false">(BR16/$S16)*$U16</f>
        <v>4.48266666666667</v>
      </c>
      <c r="BT16" s="21"/>
      <c r="BU16" s="199"/>
      <c r="BV16" s="195" t="n">
        <f aca="false">$A16</f>
        <v>5</v>
      </c>
      <c r="BW16" s="69" t="n">
        <v>1</v>
      </c>
      <c r="BX16" s="21" t="n">
        <f aca="false">(BW16/$S16)*$U16</f>
        <v>4.48266666666667</v>
      </c>
      <c r="BY16" s="21"/>
      <c r="BZ16" s="69" t="n">
        <v>1</v>
      </c>
      <c r="CA16" s="21" t="n">
        <f aca="false">(BZ16/$S16)*$U16</f>
        <v>4.48266666666667</v>
      </c>
      <c r="CB16" s="21"/>
      <c r="CC16" s="69" t="n">
        <v>1</v>
      </c>
      <c r="CD16" s="21" t="n">
        <f aca="false">(CC16/$S16)*$U16</f>
        <v>4.48266666666667</v>
      </c>
      <c r="CE16" s="21"/>
      <c r="CF16" s="69" t="n">
        <v>1</v>
      </c>
      <c r="CG16" s="21" t="n">
        <f aca="false">(CF16/$S16)*$U16</f>
        <v>4.48266666666667</v>
      </c>
      <c r="CH16" s="21"/>
      <c r="CI16" s="199"/>
      <c r="CJ16" s="195" t="n">
        <f aca="false">$A16</f>
        <v>5</v>
      </c>
      <c r="CK16" s="69" t="n">
        <v>1</v>
      </c>
      <c r="CL16" s="21" t="n">
        <f aca="false">(CK16/$S16)*$U16</f>
        <v>4.48266666666667</v>
      </c>
      <c r="CM16" s="21"/>
      <c r="CN16" s="69" t="n">
        <v>1</v>
      </c>
      <c r="CO16" s="21" t="n">
        <f aca="false">(CN16/$S16)*$U16</f>
        <v>4.48266666666667</v>
      </c>
      <c r="CP16" s="21"/>
      <c r="CQ16" s="69" t="n">
        <v>1</v>
      </c>
      <c r="CR16" s="21" t="n">
        <f aca="false">(CQ16/$S16)*$U16</f>
        <v>4.48266666666667</v>
      </c>
      <c r="CS16" s="21"/>
      <c r="CT16" s="69" t="n">
        <v>1</v>
      </c>
      <c r="CU16" s="21" t="n">
        <f aca="false">(CT16/$S16)*$U16</f>
        <v>4.48266666666667</v>
      </c>
      <c r="CV16" s="21"/>
      <c r="CW16" s="199"/>
      <c r="CX16" s="195" t="n">
        <f aca="false">$A16</f>
        <v>5</v>
      </c>
      <c r="CY16" s="69" t="n">
        <v>1</v>
      </c>
      <c r="CZ16" s="21" t="n">
        <f aca="false">(CY16/$S16)*$U16</f>
        <v>4.48266666666667</v>
      </c>
      <c r="DA16" s="21"/>
      <c r="DB16" s="69" t="n">
        <v>1</v>
      </c>
      <c r="DC16" s="21" t="n">
        <f aca="false">(DB16/$S16)*$U16</f>
        <v>4.48266666666667</v>
      </c>
      <c r="DD16" s="21"/>
      <c r="DE16" s="69" t="n">
        <v>1</v>
      </c>
      <c r="DF16" s="21" t="n">
        <f aca="false">(DE16/$S16)*$U16</f>
        <v>4.48266666666667</v>
      </c>
      <c r="DG16" s="21"/>
      <c r="DH16" s="69" t="n">
        <v>1</v>
      </c>
      <c r="DI16" s="21" t="n">
        <f aca="false">(DH16/$S16)*$U16</f>
        <v>4.48266666666667</v>
      </c>
      <c r="DJ16" s="21"/>
      <c r="DK16" s="199"/>
      <c r="DL16" s="195" t="n">
        <f aca="false">$A16</f>
        <v>5</v>
      </c>
      <c r="DM16" s="69" t="n">
        <v>1</v>
      </c>
      <c r="DN16" s="21" t="n">
        <f aca="false">(DM16/$S16)*$U16</f>
        <v>4.48266666666667</v>
      </c>
      <c r="DO16" s="21"/>
      <c r="DP16" s="69" t="n">
        <v>1</v>
      </c>
      <c r="DQ16" s="21" t="n">
        <f aca="false">(DP16/$S16)*$U16</f>
        <v>4.48266666666667</v>
      </c>
      <c r="DR16" s="21"/>
      <c r="DS16" s="69" t="n">
        <v>1</v>
      </c>
      <c r="DT16" s="21" t="n">
        <f aca="false">(DS16/$S16)*$U16</f>
        <v>4.48266666666667</v>
      </c>
      <c r="DU16" s="21"/>
      <c r="DV16" s="69" t="n">
        <v>1</v>
      </c>
      <c r="DW16" s="21" t="n">
        <f aca="false">(DV16/$S16)*$U16</f>
        <v>4.48266666666667</v>
      </c>
      <c r="DX16" s="21"/>
      <c r="DY16" s="69" t="n">
        <v>1</v>
      </c>
      <c r="DZ16" s="21" t="n">
        <f aca="false">(DY16/$S16)*$U16</f>
        <v>4.48266666666667</v>
      </c>
      <c r="EA16" s="21"/>
      <c r="EB16" s="199"/>
      <c r="EC16" s="199"/>
      <c r="ED16" s="199"/>
      <c r="EE16" s="199"/>
      <c r="EF16" s="199"/>
    </row>
    <row r="17" customFormat="false" ht="51.75" hidden="false" customHeight="true" outlineLevel="0" collapsed="false">
      <c r="A17" s="195" t="n">
        <v>6</v>
      </c>
      <c r="B17" s="196" t="s">
        <v>377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3"/>
      <c r="M17" s="13"/>
      <c r="N17" s="13"/>
      <c r="O17" s="197" t="s">
        <v>370</v>
      </c>
      <c r="P17" s="197"/>
      <c r="Q17" s="69" t="n">
        <f aca="false">AG17+AJ17+AM17+AP17+AU17+AX17+BA17+BD17+BI17+BL17+BO17+BR17+BW17+BZ17+CC17+CF17+CK17+CN17+CQ17+CT17+CY17+DB17+DE17+DH17+DM17+DP17+DS17+DV17+DY17</f>
        <v>1</v>
      </c>
      <c r="R17" s="69"/>
      <c r="S17" s="69" t="n">
        <v>60</v>
      </c>
      <c r="T17" s="69"/>
      <c r="U17" s="198" t="n">
        <v>1109.7</v>
      </c>
      <c r="V17" s="198"/>
      <c r="W17" s="198"/>
      <c r="X17" s="13"/>
      <c r="Y17" s="13"/>
      <c r="Z17" s="13"/>
      <c r="AA17" s="13"/>
      <c r="AB17" s="13"/>
      <c r="AC17" s="13"/>
      <c r="AD17" s="43"/>
      <c r="AF17" s="195" t="n">
        <f aca="false">$A17</f>
        <v>6</v>
      </c>
      <c r="AG17" s="69" t="n">
        <v>1</v>
      </c>
      <c r="AH17" s="21" t="n">
        <f aca="false">(AG17/$S17)*$U17</f>
        <v>18.495</v>
      </c>
      <c r="AI17" s="21"/>
      <c r="AJ17" s="69" t="n">
        <v>0</v>
      </c>
      <c r="AK17" s="21" t="n">
        <f aca="false">(AJ17/$S17)*$U17</f>
        <v>0</v>
      </c>
      <c r="AL17" s="21"/>
      <c r="AM17" s="69" t="n">
        <v>0</v>
      </c>
      <c r="AN17" s="21" t="n">
        <f aca="false">(AM17/$S17)*$U17</f>
        <v>0</v>
      </c>
      <c r="AO17" s="21"/>
      <c r="AP17" s="69" t="n">
        <v>0</v>
      </c>
      <c r="AQ17" s="21" t="n">
        <f aca="false">(AP17/$S17)*$U17</f>
        <v>0</v>
      </c>
      <c r="AR17" s="21"/>
      <c r="AS17" s="199"/>
      <c r="AT17" s="195" t="n">
        <f aca="false">$A17</f>
        <v>6</v>
      </c>
      <c r="AU17" s="69"/>
      <c r="AV17" s="21"/>
      <c r="AW17" s="21"/>
      <c r="AX17" s="69"/>
      <c r="AY17" s="21"/>
      <c r="AZ17" s="21"/>
      <c r="BA17" s="69"/>
      <c r="BB17" s="21"/>
      <c r="BC17" s="21"/>
      <c r="BD17" s="69"/>
      <c r="BE17" s="21"/>
      <c r="BF17" s="21"/>
      <c r="BG17" s="199"/>
      <c r="BH17" s="195" t="n">
        <f aca="false">$A17</f>
        <v>6</v>
      </c>
      <c r="BI17" s="69"/>
      <c r="BJ17" s="21"/>
      <c r="BK17" s="21"/>
      <c r="BL17" s="69"/>
      <c r="BM17" s="21"/>
      <c r="BN17" s="21"/>
      <c r="BO17" s="69"/>
      <c r="BP17" s="21"/>
      <c r="BQ17" s="21"/>
      <c r="BR17" s="69"/>
      <c r="BS17" s="21"/>
      <c r="BT17" s="21"/>
      <c r="BU17" s="199"/>
      <c r="BV17" s="195" t="n">
        <f aca="false">$A17</f>
        <v>6</v>
      </c>
      <c r="BW17" s="69"/>
      <c r="BX17" s="21"/>
      <c r="BY17" s="21"/>
      <c r="BZ17" s="69"/>
      <c r="CA17" s="21"/>
      <c r="CB17" s="21"/>
      <c r="CC17" s="69"/>
      <c r="CD17" s="21"/>
      <c r="CE17" s="21"/>
      <c r="CF17" s="69"/>
      <c r="CG17" s="21"/>
      <c r="CH17" s="21"/>
      <c r="CI17" s="199"/>
      <c r="CJ17" s="195" t="n">
        <f aca="false">$A17</f>
        <v>6</v>
      </c>
      <c r="CK17" s="69"/>
      <c r="CL17" s="21"/>
      <c r="CM17" s="21"/>
      <c r="CN17" s="69"/>
      <c r="CO17" s="21"/>
      <c r="CP17" s="21"/>
      <c r="CQ17" s="69"/>
      <c r="CR17" s="21"/>
      <c r="CS17" s="21"/>
      <c r="CT17" s="69"/>
      <c r="CU17" s="21"/>
      <c r="CV17" s="21"/>
      <c r="CW17" s="199"/>
      <c r="CX17" s="195" t="n">
        <f aca="false">$A17</f>
        <v>6</v>
      </c>
      <c r="CY17" s="69"/>
      <c r="CZ17" s="21"/>
      <c r="DA17" s="21"/>
      <c r="DB17" s="69"/>
      <c r="DC17" s="21"/>
      <c r="DD17" s="21"/>
      <c r="DE17" s="69"/>
      <c r="DF17" s="21"/>
      <c r="DG17" s="21"/>
      <c r="DH17" s="69"/>
      <c r="DI17" s="21"/>
      <c r="DJ17" s="21"/>
      <c r="DK17" s="199"/>
      <c r="DL17" s="195" t="n">
        <f aca="false">$A17</f>
        <v>6</v>
      </c>
      <c r="DM17" s="69"/>
      <c r="DN17" s="21"/>
      <c r="DO17" s="21"/>
      <c r="DP17" s="69"/>
      <c r="DQ17" s="21"/>
      <c r="DR17" s="21"/>
      <c r="DS17" s="69"/>
      <c r="DT17" s="21"/>
      <c r="DU17" s="21"/>
      <c r="DV17" s="69"/>
      <c r="DW17" s="21"/>
      <c r="DX17" s="21"/>
      <c r="DY17" s="21"/>
      <c r="DZ17" s="21"/>
      <c r="EA17" s="21"/>
      <c r="EB17" s="199"/>
      <c r="EC17" s="199"/>
      <c r="ED17" s="199"/>
      <c r="EE17" s="199"/>
      <c r="EF17" s="199"/>
    </row>
    <row r="18" customFormat="false" ht="48.75" hidden="false" customHeight="true" outlineLevel="0" collapsed="false">
      <c r="A18" s="195" t="n">
        <v>7</v>
      </c>
      <c r="B18" s="196" t="s">
        <v>378</v>
      </c>
      <c r="C18" s="196"/>
      <c r="D18" s="196"/>
      <c r="E18" s="196"/>
      <c r="F18" s="196"/>
      <c r="G18" s="196"/>
      <c r="H18" s="196"/>
      <c r="I18" s="196"/>
      <c r="J18" s="196"/>
      <c r="K18" s="196"/>
      <c r="L18" s="42" t="s">
        <v>379</v>
      </c>
      <c r="M18" s="42"/>
      <c r="N18" s="42"/>
      <c r="O18" s="197" t="s">
        <v>370</v>
      </c>
      <c r="P18" s="197"/>
      <c r="Q18" s="69" t="n">
        <f aca="false">AG18+AJ18+AM18+AP18+AU18+AX18+BA18+BD18+BI18+BL18+BO18+BR18+BW18+BZ18+CC18+CF18+CK18+CN18+CQ18+CT18+CY18+DB18+DE18+DH18+DM18+DP18+DS18+DV18+DY18</f>
        <v>26</v>
      </c>
      <c r="R18" s="69"/>
      <c r="S18" s="69" t="n">
        <v>30</v>
      </c>
      <c r="T18" s="69"/>
      <c r="U18" s="198" t="n">
        <v>1040.8</v>
      </c>
      <c r="V18" s="198"/>
      <c r="W18" s="198"/>
      <c r="X18" s="13"/>
      <c r="Y18" s="13"/>
      <c r="Z18" s="13"/>
      <c r="AA18" s="13"/>
      <c r="AB18" s="13"/>
      <c r="AC18" s="13"/>
      <c r="AD18" s="43"/>
      <c r="AF18" s="195" t="n">
        <f aca="false">$A18</f>
        <v>7</v>
      </c>
      <c r="AG18" s="69" t="n">
        <v>2</v>
      </c>
      <c r="AH18" s="21" t="n">
        <f aca="false">(AG18/$S18)*$U18</f>
        <v>69.3866666666667</v>
      </c>
      <c r="AI18" s="21"/>
      <c r="AJ18" s="69" t="n">
        <v>0</v>
      </c>
      <c r="AK18" s="21" t="n">
        <f aca="false">(AJ18/$S18)*$U18</f>
        <v>0</v>
      </c>
      <c r="AL18" s="21"/>
      <c r="AM18" s="69" t="n">
        <v>0</v>
      </c>
      <c r="AN18" s="21" t="n">
        <f aca="false">(AM18/$S18)*$U18</f>
        <v>0</v>
      </c>
      <c r="AO18" s="21"/>
      <c r="AP18" s="69" t="n">
        <v>0</v>
      </c>
      <c r="AQ18" s="21" t="n">
        <f aca="false">(AP18/$S18)*$U18</f>
        <v>0</v>
      </c>
      <c r="AR18" s="21"/>
      <c r="AS18" s="199"/>
      <c r="AT18" s="195" t="n">
        <f aca="false">$A18</f>
        <v>7</v>
      </c>
      <c r="AU18" s="69" t="n">
        <v>1</v>
      </c>
      <c r="AV18" s="21" t="n">
        <f aca="false">(AU18/$S18)*$U18</f>
        <v>34.6933333333333</v>
      </c>
      <c r="AW18" s="21"/>
      <c r="AX18" s="69" t="n">
        <v>1</v>
      </c>
      <c r="AY18" s="21" t="n">
        <f aca="false">(AX18/$S18)*$U18</f>
        <v>34.6933333333333</v>
      </c>
      <c r="AZ18" s="21"/>
      <c r="BA18" s="69" t="n">
        <v>1</v>
      </c>
      <c r="BB18" s="21" t="n">
        <f aca="false">(BA18/$S18)*$U18</f>
        <v>34.6933333333333</v>
      </c>
      <c r="BC18" s="21"/>
      <c r="BD18" s="69" t="n">
        <v>1</v>
      </c>
      <c r="BE18" s="21" t="n">
        <f aca="false">(BD18/$S18)*$U18</f>
        <v>34.6933333333333</v>
      </c>
      <c r="BF18" s="21"/>
      <c r="BG18" s="199"/>
      <c r="BH18" s="195" t="n">
        <f aca="false">$A18</f>
        <v>7</v>
      </c>
      <c r="BI18" s="69" t="n">
        <v>1</v>
      </c>
      <c r="BJ18" s="21" t="n">
        <f aca="false">(BI18/$S18)*$U18</f>
        <v>34.6933333333333</v>
      </c>
      <c r="BK18" s="21"/>
      <c r="BL18" s="69" t="n">
        <v>1</v>
      </c>
      <c r="BM18" s="21" t="n">
        <f aca="false">(BL18/$S18)*$U18</f>
        <v>34.6933333333333</v>
      </c>
      <c r="BN18" s="21"/>
      <c r="BO18" s="69" t="n">
        <v>1</v>
      </c>
      <c r="BP18" s="21" t="n">
        <f aca="false">(BO18/$S18)*$U18</f>
        <v>34.6933333333333</v>
      </c>
      <c r="BQ18" s="21"/>
      <c r="BR18" s="69" t="n">
        <v>1</v>
      </c>
      <c r="BS18" s="21" t="n">
        <f aca="false">(BR18/$S18)*$U18</f>
        <v>34.6933333333333</v>
      </c>
      <c r="BT18" s="21"/>
      <c r="BU18" s="199"/>
      <c r="BV18" s="195" t="n">
        <f aca="false">$A18</f>
        <v>7</v>
      </c>
      <c r="BW18" s="69" t="n">
        <v>1</v>
      </c>
      <c r="BX18" s="21" t="n">
        <f aca="false">(BW18/$S18)*$U18</f>
        <v>34.6933333333333</v>
      </c>
      <c r="BY18" s="21"/>
      <c r="BZ18" s="69" t="n">
        <v>1</v>
      </c>
      <c r="CA18" s="21" t="n">
        <f aca="false">(BZ18/$S18)*$U18</f>
        <v>34.6933333333333</v>
      </c>
      <c r="CB18" s="21"/>
      <c r="CC18" s="69" t="n">
        <v>1</v>
      </c>
      <c r="CD18" s="21" t="n">
        <f aca="false">(CC18/$S18)*$U18</f>
        <v>34.6933333333333</v>
      </c>
      <c r="CE18" s="21"/>
      <c r="CF18" s="69" t="n">
        <v>1</v>
      </c>
      <c r="CG18" s="21" t="n">
        <f aca="false">(CF18/$S18)*$U18</f>
        <v>34.6933333333333</v>
      </c>
      <c r="CH18" s="21"/>
      <c r="CI18" s="199"/>
      <c r="CJ18" s="195" t="n">
        <f aca="false">$A18</f>
        <v>7</v>
      </c>
      <c r="CK18" s="69" t="n">
        <v>1</v>
      </c>
      <c r="CL18" s="21" t="n">
        <f aca="false">(CK18/$S18)*$U18</f>
        <v>34.6933333333333</v>
      </c>
      <c r="CM18" s="21"/>
      <c r="CN18" s="69" t="n">
        <v>1</v>
      </c>
      <c r="CO18" s="21" t="n">
        <f aca="false">(CN18/$S18)*$U18</f>
        <v>34.6933333333333</v>
      </c>
      <c r="CP18" s="21"/>
      <c r="CQ18" s="69" t="n">
        <v>1</v>
      </c>
      <c r="CR18" s="21" t="n">
        <f aca="false">(CQ18/$S18)*$U18</f>
        <v>34.6933333333333</v>
      </c>
      <c r="CS18" s="21"/>
      <c r="CT18" s="69" t="n">
        <v>1</v>
      </c>
      <c r="CU18" s="21" t="n">
        <f aca="false">(CT18/$S18)*$U18</f>
        <v>34.6933333333333</v>
      </c>
      <c r="CV18" s="21"/>
      <c r="CW18" s="199"/>
      <c r="CX18" s="195" t="n">
        <f aca="false">$A18</f>
        <v>7</v>
      </c>
      <c r="CY18" s="69" t="n">
        <v>1</v>
      </c>
      <c r="CZ18" s="21" t="n">
        <f aca="false">(CY18/$S18)*$U18</f>
        <v>34.6933333333333</v>
      </c>
      <c r="DA18" s="21"/>
      <c r="DB18" s="69" t="n">
        <v>1</v>
      </c>
      <c r="DC18" s="21" t="n">
        <f aca="false">(DB18/$S18)*$U18</f>
        <v>34.6933333333333</v>
      </c>
      <c r="DD18" s="21"/>
      <c r="DE18" s="69" t="n">
        <v>1</v>
      </c>
      <c r="DF18" s="21" t="n">
        <f aca="false">(DE18/$S18)*$U18</f>
        <v>34.6933333333333</v>
      </c>
      <c r="DG18" s="21"/>
      <c r="DH18" s="69" t="n">
        <v>1</v>
      </c>
      <c r="DI18" s="21" t="n">
        <f aca="false">(DH18/$S18)*$U18</f>
        <v>34.6933333333333</v>
      </c>
      <c r="DJ18" s="21"/>
      <c r="DK18" s="199"/>
      <c r="DL18" s="195" t="n">
        <f aca="false">$A18</f>
        <v>7</v>
      </c>
      <c r="DM18" s="69" t="n">
        <v>1</v>
      </c>
      <c r="DN18" s="21" t="n">
        <f aca="false">(DM18/$S18)*$U18</f>
        <v>34.6933333333333</v>
      </c>
      <c r="DO18" s="21"/>
      <c r="DP18" s="69" t="n">
        <v>1</v>
      </c>
      <c r="DQ18" s="21" t="n">
        <f aca="false">(DP18/$S18)*$U18</f>
        <v>34.6933333333333</v>
      </c>
      <c r="DR18" s="21"/>
      <c r="DS18" s="69" t="n">
        <v>1</v>
      </c>
      <c r="DT18" s="21" t="n">
        <f aca="false">(DS18/$S18)*$U18</f>
        <v>34.6933333333333</v>
      </c>
      <c r="DU18" s="21"/>
      <c r="DV18" s="69" t="n">
        <v>1</v>
      </c>
      <c r="DW18" s="21" t="n">
        <f aca="false">(DV18/$S18)*$U18</f>
        <v>34.6933333333333</v>
      </c>
      <c r="DX18" s="21"/>
      <c r="DY18" s="21"/>
      <c r="DZ18" s="21"/>
      <c r="EA18" s="21"/>
      <c r="EB18" s="199"/>
      <c r="EC18" s="199"/>
      <c r="ED18" s="199"/>
      <c r="EE18" s="199"/>
      <c r="EF18" s="199"/>
    </row>
    <row r="19" customFormat="false" ht="97.5" hidden="false" customHeight="true" outlineLevel="0" collapsed="false">
      <c r="A19" s="195" t="n">
        <v>8</v>
      </c>
      <c r="B19" s="196" t="s">
        <v>380</v>
      </c>
      <c r="C19" s="196"/>
      <c r="D19" s="196"/>
      <c r="E19" s="196"/>
      <c r="F19" s="196"/>
      <c r="G19" s="196"/>
      <c r="H19" s="196"/>
      <c r="I19" s="196"/>
      <c r="J19" s="196"/>
      <c r="K19" s="196"/>
      <c r="L19" s="42" t="s">
        <v>381</v>
      </c>
      <c r="M19" s="42"/>
      <c r="N19" s="42"/>
      <c r="O19" s="197" t="s">
        <v>370</v>
      </c>
      <c r="P19" s="197"/>
      <c r="Q19" s="69" t="n">
        <f aca="false">AG19+AJ19+AM19+AP19+AU19+AX19+BA19+BD19+BI19+BL19+BO19+BR19+BW19+BZ19+CC19+CF19+CK19+CN19+CQ19+CT19+CY19+DB19+DE19+DH19+DM19+DP19+DS19+DV19+DY19</f>
        <v>1</v>
      </c>
      <c r="R19" s="69"/>
      <c r="S19" s="69" t="n">
        <v>60</v>
      </c>
      <c r="T19" s="69"/>
      <c r="U19" s="198" t="n">
        <v>17355.1</v>
      </c>
      <c r="V19" s="198"/>
      <c r="W19" s="198"/>
      <c r="X19" s="13"/>
      <c r="Y19" s="13"/>
      <c r="Z19" s="13"/>
      <c r="AA19" s="13"/>
      <c r="AB19" s="13"/>
      <c r="AC19" s="13"/>
      <c r="AD19" s="43"/>
      <c r="AF19" s="195" t="n">
        <f aca="false">$A19</f>
        <v>8</v>
      </c>
      <c r="AG19" s="69" t="n">
        <v>1</v>
      </c>
      <c r="AH19" s="21" t="n">
        <f aca="false">(AG19/$S19)*$U19</f>
        <v>289.251666666667</v>
      </c>
      <c r="AI19" s="21"/>
      <c r="AJ19" s="69" t="n">
        <v>0</v>
      </c>
      <c r="AK19" s="21" t="n">
        <f aca="false">(AJ19/$S19)*$U19</f>
        <v>0</v>
      </c>
      <c r="AL19" s="21"/>
      <c r="AM19" s="69" t="n">
        <v>0</v>
      </c>
      <c r="AN19" s="21" t="n">
        <f aca="false">(AM19/$S19)*$U19</f>
        <v>0</v>
      </c>
      <c r="AO19" s="21"/>
      <c r="AP19" s="69" t="n">
        <v>0</v>
      </c>
      <c r="AQ19" s="21" t="n">
        <f aca="false">(AP19/$S19)*$U19</f>
        <v>0</v>
      </c>
      <c r="AR19" s="21"/>
      <c r="AS19" s="199"/>
      <c r="AT19" s="195" t="n">
        <f aca="false">$A19</f>
        <v>8</v>
      </c>
      <c r="AU19" s="69"/>
      <c r="AV19" s="21"/>
      <c r="AW19" s="21"/>
      <c r="AX19" s="69"/>
      <c r="AY19" s="21"/>
      <c r="AZ19" s="21"/>
      <c r="BA19" s="69"/>
      <c r="BB19" s="21"/>
      <c r="BC19" s="21"/>
      <c r="BD19" s="69"/>
      <c r="BE19" s="21"/>
      <c r="BF19" s="21"/>
      <c r="BG19" s="199"/>
      <c r="BH19" s="195" t="n">
        <f aca="false">$A19</f>
        <v>8</v>
      </c>
      <c r="BI19" s="69"/>
      <c r="BJ19" s="21"/>
      <c r="BK19" s="21"/>
      <c r="BL19" s="69"/>
      <c r="BM19" s="21"/>
      <c r="BN19" s="21"/>
      <c r="BO19" s="69"/>
      <c r="BP19" s="21"/>
      <c r="BQ19" s="21"/>
      <c r="BR19" s="69"/>
      <c r="BS19" s="21"/>
      <c r="BT19" s="21"/>
      <c r="BU19" s="199"/>
      <c r="BV19" s="195" t="n">
        <f aca="false">$A19</f>
        <v>8</v>
      </c>
      <c r="BW19" s="69"/>
      <c r="BX19" s="21"/>
      <c r="BY19" s="21"/>
      <c r="BZ19" s="69"/>
      <c r="CA19" s="21"/>
      <c r="CB19" s="21"/>
      <c r="CC19" s="69"/>
      <c r="CD19" s="21"/>
      <c r="CE19" s="21"/>
      <c r="CF19" s="69"/>
      <c r="CG19" s="21"/>
      <c r="CH19" s="21"/>
      <c r="CI19" s="199"/>
      <c r="CJ19" s="195" t="n">
        <f aca="false">$A19</f>
        <v>8</v>
      </c>
      <c r="CK19" s="69"/>
      <c r="CL19" s="21"/>
      <c r="CM19" s="21"/>
      <c r="CN19" s="69"/>
      <c r="CO19" s="21"/>
      <c r="CP19" s="21"/>
      <c r="CQ19" s="69"/>
      <c r="CR19" s="21"/>
      <c r="CS19" s="21"/>
      <c r="CT19" s="69"/>
      <c r="CU19" s="21"/>
      <c r="CV19" s="21"/>
      <c r="CW19" s="199"/>
      <c r="CX19" s="195" t="n">
        <f aca="false">$A19</f>
        <v>8</v>
      </c>
      <c r="CY19" s="69"/>
      <c r="CZ19" s="21"/>
      <c r="DA19" s="21"/>
      <c r="DB19" s="69"/>
      <c r="DC19" s="21"/>
      <c r="DD19" s="21"/>
      <c r="DE19" s="69"/>
      <c r="DF19" s="21"/>
      <c r="DG19" s="21"/>
      <c r="DH19" s="69"/>
      <c r="DI19" s="21"/>
      <c r="DJ19" s="21"/>
      <c r="DK19" s="199"/>
      <c r="DL19" s="195" t="n">
        <f aca="false">$A19</f>
        <v>8</v>
      </c>
      <c r="DM19" s="69"/>
      <c r="DN19" s="21"/>
      <c r="DO19" s="21"/>
      <c r="DP19" s="69"/>
      <c r="DQ19" s="21"/>
      <c r="DR19" s="21"/>
      <c r="DS19" s="69"/>
      <c r="DT19" s="21"/>
      <c r="DU19" s="21"/>
      <c r="DV19" s="69"/>
      <c r="DW19" s="21"/>
      <c r="DX19" s="21"/>
      <c r="DY19" s="21"/>
      <c r="DZ19" s="21"/>
      <c r="EA19" s="21"/>
      <c r="EB19" s="199"/>
      <c r="EC19" s="199"/>
      <c r="ED19" s="199"/>
      <c r="EE19" s="199"/>
      <c r="EF19" s="199"/>
    </row>
    <row r="20" customFormat="false" ht="51" hidden="false" customHeight="true" outlineLevel="0" collapsed="false">
      <c r="A20" s="195" t="n">
        <v>9</v>
      </c>
      <c r="B20" s="196" t="s">
        <v>382</v>
      </c>
      <c r="C20" s="196"/>
      <c r="D20" s="196"/>
      <c r="E20" s="196"/>
      <c r="F20" s="196"/>
      <c r="G20" s="196"/>
      <c r="H20" s="196"/>
      <c r="I20" s="196"/>
      <c r="J20" s="196"/>
      <c r="K20" s="196"/>
      <c r="L20" s="42" t="s">
        <v>8</v>
      </c>
      <c r="M20" s="42"/>
      <c r="N20" s="42"/>
      <c r="O20" s="197" t="s">
        <v>370</v>
      </c>
      <c r="P20" s="197"/>
      <c r="Q20" s="69" t="n">
        <f aca="false">AG20+AJ20+AM20+AP20+AU20+AX20+BA20+BD20+BI20+BL20+BO20+BR20+BW20+BZ20+CC20+CF20+CK20+CN20+CQ20+CT20+CY20+DB20+DE20+DH20+DM20+DP20+DS20+DV20+DY20</f>
        <v>30</v>
      </c>
      <c r="R20" s="69"/>
      <c r="S20" s="69" t="n">
        <v>30</v>
      </c>
      <c r="T20" s="69"/>
      <c r="U20" s="198" t="n">
        <v>324.25</v>
      </c>
      <c r="V20" s="198"/>
      <c r="W20" s="198"/>
      <c r="X20" s="13"/>
      <c r="Y20" s="13"/>
      <c r="Z20" s="13"/>
      <c r="AA20" s="13"/>
      <c r="AB20" s="13"/>
      <c r="AC20" s="13"/>
      <c r="AD20" s="43"/>
      <c r="AF20" s="195" t="n">
        <f aca="false">$A20</f>
        <v>9</v>
      </c>
      <c r="AG20" s="69" t="n">
        <v>3</v>
      </c>
      <c r="AH20" s="21" t="n">
        <f aca="false">(AG20/$S20)*$U20</f>
        <v>32.425</v>
      </c>
      <c r="AI20" s="21"/>
      <c r="AJ20" s="69" t="n">
        <v>1</v>
      </c>
      <c r="AK20" s="21" t="n">
        <f aca="false">(AJ20/$S20)*$U20</f>
        <v>10.8083333333333</v>
      </c>
      <c r="AL20" s="21"/>
      <c r="AM20" s="69" t="n">
        <v>1</v>
      </c>
      <c r="AN20" s="21" t="n">
        <f aca="false">(AM20/$S20)*$U20</f>
        <v>10.8083333333333</v>
      </c>
      <c r="AO20" s="21"/>
      <c r="AP20" s="69" t="n">
        <v>1</v>
      </c>
      <c r="AQ20" s="21" t="n">
        <f aca="false">(AP20/$S20)*$U20</f>
        <v>10.8083333333333</v>
      </c>
      <c r="AR20" s="21"/>
      <c r="AS20" s="199"/>
      <c r="AT20" s="195" t="n">
        <f aca="false">$A20</f>
        <v>9</v>
      </c>
      <c r="AU20" s="69" t="n">
        <v>1</v>
      </c>
      <c r="AV20" s="21" t="n">
        <f aca="false">(AU20/$S20)*$U20</f>
        <v>10.8083333333333</v>
      </c>
      <c r="AW20" s="21"/>
      <c r="AX20" s="69" t="n">
        <v>1</v>
      </c>
      <c r="AY20" s="21" t="n">
        <f aca="false">(AX20/$S20)*$U20</f>
        <v>10.8083333333333</v>
      </c>
      <c r="AZ20" s="21"/>
      <c r="BA20" s="69" t="n">
        <v>1</v>
      </c>
      <c r="BB20" s="21" t="n">
        <f aca="false">(BA20/$S20)*$U20</f>
        <v>10.8083333333333</v>
      </c>
      <c r="BC20" s="21"/>
      <c r="BD20" s="69" t="n">
        <v>1</v>
      </c>
      <c r="BE20" s="21" t="n">
        <f aca="false">(BD20/$S20)*$U20</f>
        <v>10.8083333333333</v>
      </c>
      <c r="BF20" s="21"/>
      <c r="BG20" s="199"/>
      <c r="BH20" s="195" t="n">
        <f aca="false">$A20</f>
        <v>9</v>
      </c>
      <c r="BI20" s="69" t="n">
        <v>1</v>
      </c>
      <c r="BJ20" s="21" t="n">
        <f aca="false">(BI20/$S20)*$U20</f>
        <v>10.8083333333333</v>
      </c>
      <c r="BK20" s="21"/>
      <c r="BL20" s="69" t="n">
        <v>1</v>
      </c>
      <c r="BM20" s="21" t="n">
        <f aca="false">(BL20/$S20)*$U20</f>
        <v>10.8083333333333</v>
      </c>
      <c r="BN20" s="21"/>
      <c r="BO20" s="69" t="n">
        <v>1</v>
      </c>
      <c r="BP20" s="21" t="n">
        <f aca="false">(BO20/$S20)*$U20</f>
        <v>10.8083333333333</v>
      </c>
      <c r="BQ20" s="21"/>
      <c r="BR20" s="69" t="n">
        <v>1</v>
      </c>
      <c r="BS20" s="21" t="n">
        <f aca="false">(BR20/$S20)*$U20</f>
        <v>10.8083333333333</v>
      </c>
      <c r="BT20" s="21"/>
      <c r="BU20" s="199"/>
      <c r="BV20" s="195" t="n">
        <f aca="false">$A20</f>
        <v>9</v>
      </c>
      <c r="BW20" s="69" t="n">
        <v>1</v>
      </c>
      <c r="BX20" s="21" t="n">
        <f aca="false">(BW20/$S20)*$U20</f>
        <v>10.8083333333333</v>
      </c>
      <c r="BY20" s="21"/>
      <c r="BZ20" s="69" t="n">
        <v>1</v>
      </c>
      <c r="CA20" s="21" t="n">
        <f aca="false">(BZ20/$S20)*$U20</f>
        <v>10.8083333333333</v>
      </c>
      <c r="CB20" s="21"/>
      <c r="CC20" s="69" t="n">
        <v>1</v>
      </c>
      <c r="CD20" s="21" t="n">
        <f aca="false">(CC20/$S20)*$U20</f>
        <v>10.8083333333333</v>
      </c>
      <c r="CE20" s="21"/>
      <c r="CF20" s="69" t="n">
        <v>1</v>
      </c>
      <c r="CG20" s="21" t="n">
        <f aca="false">(CF20/$S20)*$U20</f>
        <v>10.8083333333333</v>
      </c>
      <c r="CH20" s="21"/>
      <c r="CI20" s="199"/>
      <c r="CJ20" s="195" t="n">
        <f aca="false">$A20</f>
        <v>9</v>
      </c>
      <c r="CK20" s="69" t="n">
        <v>1</v>
      </c>
      <c r="CL20" s="21" t="n">
        <f aca="false">(CK20/$S20)*$U20</f>
        <v>10.8083333333333</v>
      </c>
      <c r="CM20" s="21"/>
      <c r="CN20" s="69" t="n">
        <v>1</v>
      </c>
      <c r="CO20" s="21" t="n">
        <f aca="false">(CN20/$S20)*$U20</f>
        <v>10.8083333333333</v>
      </c>
      <c r="CP20" s="21"/>
      <c r="CQ20" s="69" t="n">
        <v>1</v>
      </c>
      <c r="CR20" s="21" t="n">
        <f aca="false">(CQ20/$S20)*$U20</f>
        <v>10.8083333333333</v>
      </c>
      <c r="CS20" s="21"/>
      <c r="CT20" s="69" t="n">
        <v>1</v>
      </c>
      <c r="CU20" s="21" t="n">
        <f aca="false">(CT20/$S20)*$U20</f>
        <v>10.8083333333333</v>
      </c>
      <c r="CV20" s="21"/>
      <c r="CW20" s="199"/>
      <c r="CX20" s="195" t="n">
        <f aca="false">$A20</f>
        <v>9</v>
      </c>
      <c r="CY20" s="69" t="n">
        <v>1</v>
      </c>
      <c r="CZ20" s="21" t="n">
        <f aca="false">(CY20/$S20)*$U20</f>
        <v>10.8083333333333</v>
      </c>
      <c r="DA20" s="21"/>
      <c r="DB20" s="69" t="n">
        <v>1</v>
      </c>
      <c r="DC20" s="21" t="n">
        <f aca="false">(DB20/$S20)*$U20</f>
        <v>10.8083333333333</v>
      </c>
      <c r="DD20" s="21"/>
      <c r="DE20" s="69" t="n">
        <v>1</v>
      </c>
      <c r="DF20" s="21" t="n">
        <f aca="false">(DE20/$S20)*$U20</f>
        <v>10.8083333333333</v>
      </c>
      <c r="DG20" s="21"/>
      <c r="DH20" s="69" t="n">
        <v>1</v>
      </c>
      <c r="DI20" s="21" t="n">
        <f aca="false">(DH20/$S20)*$U20</f>
        <v>10.8083333333333</v>
      </c>
      <c r="DJ20" s="21"/>
      <c r="DK20" s="199"/>
      <c r="DL20" s="195" t="n">
        <f aca="false">$A20</f>
        <v>9</v>
      </c>
      <c r="DM20" s="69" t="n">
        <v>1</v>
      </c>
      <c r="DN20" s="21" t="n">
        <f aca="false">(DM20/$S20)*$U20</f>
        <v>10.8083333333333</v>
      </c>
      <c r="DO20" s="21"/>
      <c r="DP20" s="69" t="n">
        <v>1</v>
      </c>
      <c r="DQ20" s="21" t="n">
        <f aca="false">(DP20/$S20)*$U20</f>
        <v>10.8083333333333</v>
      </c>
      <c r="DR20" s="21"/>
      <c r="DS20" s="69" t="n">
        <v>1</v>
      </c>
      <c r="DT20" s="21" t="n">
        <f aca="false">(DS20/$S20)*$U20</f>
        <v>10.8083333333333</v>
      </c>
      <c r="DU20" s="21"/>
      <c r="DV20" s="69" t="n">
        <v>1</v>
      </c>
      <c r="DW20" s="21" t="n">
        <f aca="false">(DV20/$S20)*$U20</f>
        <v>10.8083333333333</v>
      </c>
      <c r="DX20" s="21"/>
      <c r="DY20" s="21"/>
      <c r="DZ20" s="21"/>
      <c r="EA20" s="21"/>
      <c r="EB20" s="199"/>
      <c r="EC20" s="199"/>
      <c r="ED20" s="199"/>
      <c r="EE20" s="199"/>
      <c r="EF20" s="199"/>
    </row>
    <row r="21" customFormat="false" ht="33.75" hidden="false" customHeight="true" outlineLevel="0" collapsed="false">
      <c r="A21" s="195" t="n">
        <v>10</v>
      </c>
      <c r="B21" s="196" t="s">
        <v>383</v>
      </c>
      <c r="C21" s="196"/>
      <c r="D21" s="196"/>
      <c r="E21" s="196"/>
      <c r="F21" s="196"/>
      <c r="G21" s="196"/>
      <c r="H21" s="196"/>
      <c r="I21" s="196"/>
      <c r="J21" s="196"/>
      <c r="K21" s="196"/>
      <c r="L21" s="42" t="s">
        <v>8</v>
      </c>
      <c r="M21" s="42"/>
      <c r="N21" s="42"/>
      <c r="O21" s="197" t="s">
        <v>370</v>
      </c>
      <c r="P21" s="197"/>
      <c r="Q21" s="69" t="n">
        <f aca="false">AG21+AJ21+AM21+AP21+AU21+AX21+BA21+BD21+BI21+BL21+BO21+BR21+BW21+BZ21+CC21+CF21+CK21+CN21+CQ21+CT21+CY21+DB21+DE21+DH21+DM21+DP21+DS21+DV21+DY21</f>
        <v>32</v>
      </c>
      <c r="R21" s="69"/>
      <c r="S21" s="69" t="n">
        <v>30</v>
      </c>
      <c r="T21" s="69"/>
      <c r="U21" s="198" t="n">
        <v>41.3</v>
      </c>
      <c r="V21" s="198"/>
      <c r="W21" s="198"/>
      <c r="X21" s="13"/>
      <c r="Y21" s="13"/>
      <c r="Z21" s="13"/>
      <c r="AA21" s="13"/>
      <c r="AB21" s="13"/>
      <c r="AC21" s="13"/>
      <c r="AD21" s="43"/>
      <c r="AF21" s="195" t="n">
        <f aca="false">$A21</f>
        <v>10</v>
      </c>
      <c r="AG21" s="69" t="n">
        <v>20</v>
      </c>
      <c r="AH21" s="21" t="n">
        <f aca="false">(AG21/$S21)*$U21</f>
        <v>27.5333333333333</v>
      </c>
      <c r="AI21" s="21"/>
      <c r="AJ21" s="69" t="n">
        <v>2</v>
      </c>
      <c r="AK21" s="21" t="n">
        <f aca="false">(AJ21/$S21)*$U21</f>
        <v>2.75333333333333</v>
      </c>
      <c r="AL21" s="21"/>
      <c r="AM21" s="69" t="n">
        <v>5</v>
      </c>
      <c r="AN21" s="21" t="n">
        <f aca="false">(AM21/$S21)*$U21</f>
        <v>6.88333333333333</v>
      </c>
      <c r="AO21" s="21"/>
      <c r="AP21" s="69" t="n">
        <v>5</v>
      </c>
      <c r="AQ21" s="21" t="n">
        <f aca="false">(AP21/$S21)*$U21</f>
        <v>6.88333333333333</v>
      </c>
      <c r="AR21" s="21"/>
      <c r="AS21" s="199"/>
      <c r="AT21" s="195" t="n">
        <f aca="false">$A21</f>
        <v>10</v>
      </c>
      <c r="AU21" s="69"/>
      <c r="AV21" s="21"/>
      <c r="AW21" s="21"/>
      <c r="AX21" s="69"/>
      <c r="AY21" s="21"/>
      <c r="AZ21" s="21"/>
      <c r="BA21" s="69"/>
      <c r="BB21" s="21"/>
      <c r="BC21" s="21"/>
      <c r="BD21" s="69"/>
      <c r="BE21" s="21"/>
      <c r="BF21" s="21"/>
      <c r="BG21" s="199"/>
      <c r="BH21" s="195" t="n">
        <f aca="false">$A21</f>
        <v>10</v>
      </c>
      <c r="BI21" s="69"/>
      <c r="BJ21" s="21"/>
      <c r="BK21" s="21"/>
      <c r="BL21" s="69"/>
      <c r="BM21" s="21"/>
      <c r="BN21" s="21"/>
      <c r="BO21" s="69"/>
      <c r="BP21" s="21"/>
      <c r="BQ21" s="21"/>
      <c r="BR21" s="69"/>
      <c r="BS21" s="21"/>
      <c r="BT21" s="21"/>
      <c r="BU21" s="199"/>
      <c r="BV21" s="195" t="n">
        <f aca="false">$A21</f>
        <v>10</v>
      </c>
      <c r="BW21" s="69"/>
      <c r="BX21" s="21"/>
      <c r="BY21" s="21"/>
      <c r="BZ21" s="69"/>
      <c r="CA21" s="21"/>
      <c r="CB21" s="21"/>
      <c r="CC21" s="69"/>
      <c r="CD21" s="21"/>
      <c r="CE21" s="21"/>
      <c r="CF21" s="69"/>
      <c r="CG21" s="21"/>
      <c r="CH21" s="21"/>
      <c r="CI21" s="199"/>
      <c r="CJ21" s="195" t="n">
        <f aca="false">$A21</f>
        <v>10</v>
      </c>
      <c r="CK21" s="69"/>
      <c r="CL21" s="21"/>
      <c r="CM21" s="21"/>
      <c r="CN21" s="69"/>
      <c r="CO21" s="21"/>
      <c r="CP21" s="21"/>
      <c r="CQ21" s="69"/>
      <c r="CR21" s="21"/>
      <c r="CS21" s="21"/>
      <c r="CT21" s="69"/>
      <c r="CU21" s="21"/>
      <c r="CV21" s="21"/>
      <c r="CW21" s="199"/>
      <c r="CX21" s="195" t="n">
        <f aca="false">$A21</f>
        <v>10</v>
      </c>
      <c r="CY21" s="69"/>
      <c r="CZ21" s="21"/>
      <c r="DA21" s="21"/>
      <c r="DB21" s="69"/>
      <c r="DC21" s="21"/>
      <c r="DD21" s="21"/>
      <c r="DE21" s="69"/>
      <c r="DF21" s="21"/>
      <c r="DG21" s="21"/>
      <c r="DH21" s="69"/>
      <c r="DI21" s="21"/>
      <c r="DJ21" s="21"/>
      <c r="DK21" s="199"/>
      <c r="DL21" s="195" t="n">
        <f aca="false">$A21</f>
        <v>10</v>
      </c>
      <c r="DM21" s="69"/>
      <c r="DN21" s="21"/>
      <c r="DO21" s="21"/>
      <c r="DP21" s="69"/>
      <c r="DQ21" s="21"/>
      <c r="DR21" s="21"/>
      <c r="DS21" s="69"/>
      <c r="DT21" s="21"/>
      <c r="DU21" s="21"/>
      <c r="DV21" s="69"/>
      <c r="DW21" s="21"/>
      <c r="DX21" s="21"/>
      <c r="DY21" s="21"/>
      <c r="DZ21" s="21"/>
      <c r="EA21" s="21"/>
      <c r="EB21" s="199"/>
      <c r="EC21" s="199"/>
      <c r="ED21" s="199"/>
      <c r="EE21" s="199"/>
      <c r="EF21" s="199"/>
    </row>
    <row r="22" customFormat="false" ht="33.75" hidden="false" customHeight="true" outlineLevel="0" collapsed="false">
      <c r="A22" s="195" t="n">
        <v>11</v>
      </c>
      <c r="B22" s="196" t="s">
        <v>384</v>
      </c>
      <c r="C22" s="196"/>
      <c r="D22" s="196"/>
      <c r="E22" s="196"/>
      <c r="F22" s="196"/>
      <c r="G22" s="196"/>
      <c r="H22" s="196"/>
      <c r="I22" s="196"/>
      <c r="J22" s="196"/>
      <c r="K22" s="196"/>
      <c r="L22" s="13"/>
      <c r="M22" s="13"/>
      <c r="N22" s="13"/>
      <c r="O22" s="197" t="s">
        <v>370</v>
      </c>
      <c r="P22" s="197"/>
      <c r="Q22" s="69" t="n">
        <f aca="false">AG22+AJ22+AM22+AP22+AU22+AX22+BA22+BD22+BI22+BL22+BO22+BR22+BW22+BZ22+CC22+CF22+CK22+CN22+CQ22+CT22+CY22+DB22+DE22+DH22+DM22+DP22+DS22+DV22+DY22</f>
        <v>32</v>
      </c>
      <c r="R22" s="69"/>
      <c r="S22" s="69" t="n">
        <v>30</v>
      </c>
      <c r="T22" s="69"/>
      <c r="U22" s="198" t="n">
        <v>722.6</v>
      </c>
      <c r="V22" s="198"/>
      <c r="W22" s="198"/>
      <c r="X22" s="13"/>
      <c r="Y22" s="13"/>
      <c r="Z22" s="13"/>
      <c r="AA22" s="13"/>
      <c r="AB22" s="13"/>
      <c r="AC22" s="13"/>
      <c r="AD22" s="43"/>
      <c r="AF22" s="195" t="n">
        <f aca="false">$A22</f>
        <v>11</v>
      </c>
      <c r="AG22" s="69" t="n">
        <v>5</v>
      </c>
      <c r="AH22" s="21" t="n">
        <f aca="false">(AG22/$S22)*$U22</f>
        <v>120.433333333333</v>
      </c>
      <c r="AI22" s="21"/>
      <c r="AJ22" s="69" t="n">
        <v>1</v>
      </c>
      <c r="AK22" s="21" t="n">
        <f aca="false">(AJ22/$S22)*$U22</f>
        <v>24.0866666666667</v>
      </c>
      <c r="AL22" s="21"/>
      <c r="AM22" s="69" t="n">
        <v>1</v>
      </c>
      <c r="AN22" s="21" t="n">
        <f aca="false">(AM22/$S22)*$U22</f>
        <v>24.0866666666667</v>
      </c>
      <c r="AO22" s="21"/>
      <c r="AP22" s="69" t="n">
        <v>1</v>
      </c>
      <c r="AQ22" s="21" t="n">
        <f aca="false">(AP22/$S22)*$U22</f>
        <v>24.0866666666667</v>
      </c>
      <c r="AR22" s="21"/>
      <c r="AS22" s="199"/>
      <c r="AT22" s="195" t="n">
        <f aca="false">$A22</f>
        <v>11</v>
      </c>
      <c r="AU22" s="69" t="n">
        <v>1</v>
      </c>
      <c r="AV22" s="21" t="n">
        <f aca="false">(AU22/$S22)*$U22</f>
        <v>24.0866666666667</v>
      </c>
      <c r="AW22" s="21"/>
      <c r="AX22" s="69" t="n">
        <v>1</v>
      </c>
      <c r="AY22" s="21" t="n">
        <f aca="false">(AX22/$S22)*$U22</f>
        <v>24.0866666666667</v>
      </c>
      <c r="AZ22" s="21"/>
      <c r="BA22" s="69" t="n">
        <v>1</v>
      </c>
      <c r="BB22" s="21" t="n">
        <f aca="false">(BA22/$S22)*$U22</f>
        <v>24.0866666666667</v>
      </c>
      <c r="BC22" s="21"/>
      <c r="BD22" s="69" t="n">
        <v>1</v>
      </c>
      <c r="BE22" s="21" t="n">
        <f aca="false">(BD22/$S22)*$U22</f>
        <v>24.0866666666667</v>
      </c>
      <c r="BF22" s="21"/>
      <c r="BG22" s="199"/>
      <c r="BH22" s="195" t="n">
        <f aca="false">$A22</f>
        <v>11</v>
      </c>
      <c r="BI22" s="69" t="n">
        <v>1</v>
      </c>
      <c r="BJ22" s="21" t="n">
        <f aca="false">(BI22/$S22)*$U22</f>
        <v>24.0866666666667</v>
      </c>
      <c r="BK22" s="21"/>
      <c r="BL22" s="69" t="n">
        <v>1</v>
      </c>
      <c r="BM22" s="21" t="n">
        <f aca="false">(BL22/$S22)*$U22</f>
        <v>24.0866666666667</v>
      </c>
      <c r="BN22" s="21"/>
      <c r="BO22" s="69" t="n">
        <v>1</v>
      </c>
      <c r="BP22" s="21" t="n">
        <f aca="false">(BO22/$S22)*$U22</f>
        <v>24.0866666666667</v>
      </c>
      <c r="BQ22" s="21"/>
      <c r="BR22" s="69" t="n">
        <v>1</v>
      </c>
      <c r="BS22" s="21" t="n">
        <f aca="false">(BR22/$S22)*$U22</f>
        <v>24.0866666666667</v>
      </c>
      <c r="BT22" s="21"/>
      <c r="BU22" s="199"/>
      <c r="BV22" s="195" t="n">
        <f aca="false">$A22</f>
        <v>11</v>
      </c>
      <c r="BW22" s="69" t="n">
        <v>1</v>
      </c>
      <c r="BX22" s="21" t="n">
        <f aca="false">(BW22/$S22)*$U22</f>
        <v>24.0866666666667</v>
      </c>
      <c r="BY22" s="21"/>
      <c r="BZ22" s="69" t="n">
        <v>1</v>
      </c>
      <c r="CA22" s="21" t="n">
        <f aca="false">(BZ22/$S22)*$U22</f>
        <v>24.0866666666667</v>
      </c>
      <c r="CB22" s="21"/>
      <c r="CC22" s="69" t="n">
        <v>1</v>
      </c>
      <c r="CD22" s="21" t="n">
        <f aca="false">(CC22/$S22)*$U22</f>
        <v>24.0866666666667</v>
      </c>
      <c r="CE22" s="21"/>
      <c r="CF22" s="69" t="n">
        <v>1</v>
      </c>
      <c r="CG22" s="21" t="n">
        <f aca="false">(CF22/$S22)*$U22</f>
        <v>24.0866666666667</v>
      </c>
      <c r="CH22" s="21"/>
      <c r="CI22" s="199"/>
      <c r="CJ22" s="195" t="n">
        <f aca="false">$A22</f>
        <v>11</v>
      </c>
      <c r="CK22" s="69" t="n">
        <v>1</v>
      </c>
      <c r="CL22" s="21" t="n">
        <f aca="false">(CK22/$S22)*$U22</f>
        <v>24.0866666666667</v>
      </c>
      <c r="CM22" s="21"/>
      <c r="CN22" s="69" t="n">
        <v>1</v>
      </c>
      <c r="CO22" s="21" t="n">
        <f aca="false">(CN22/$S22)*$U22</f>
        <v>24.0866666666667</v>
      </c>
      <c r="CP22" s="21"/>
      <c r="CQ22" s="69" t="n">
        <v>1</v>
      </c>
      <c r="CR22" s="21" t="n">
        <f aca="false">(CQ22/$S22)*$U22</f>
        <v>24.0866666666667</v>
      </c>
      <c r="CS22" s="21"/>
      <c r="CT22" s="69" t="n">
        <v>1</v>
      </c>
      <c r="CU22" s="21" t="n">
        <f aca="false">(CT22/$S22)*$U22</f>
        <v>24.0866666666667</v>
      </c>
      <c r="CV22" s="21"/>
      <c r="CW22" s="199"/>
      <c r="CX22" s="195" t="n">
        <f aca="false">$A22</f>
        <v>11</v>
      </c>
      <c r="CY22" s="69" t="n">
        <v>1</v>
      </c>
      <c r="CZ22" s="21" t="n">
        <f aca="false">(CY22/$S22)*$U22</f>
        <v>24.0866666666667</v>
      </c>
      <c r="DA22" s="21"/>
      <c r="DB22" s="69" t="n">
        <v>1</v>
      </c>
      <c r="DC22" s="21" t="n">
        <f aca="false">(DB22/$S22)*$U22</f>
        <v>24.0866666666667</v>
      </c>
      <c r="DD22" s="21"/>
      <c r="DE22" s="69" t="n">
        <v>1</v>
      </c>
      <c r="DF22" s="21" t="n">
        <f aca="false">(DE22/$S22)*$U22</f>
        <v>24.0866666666667</v>
      </c>
      <c r="DG22" s="21"/>
      <c r="DH22" s="69" t="n">
        <v>1</v>
      </c>
      <c r="DI22" s="21" t="n">
        <f aca="false">(DH22/$S22)*$U22</f>
        <v>24.0866666666667</v>
      </c>
      <c r="DJ22" s="21"/>
      <c r="DK22" s="199"/>
      <c r="DL22" s="195" t="n">
        <f aca="false">$A22</f>
        <v>11</v>
      </c>
      <c r="DM22" s="69" t="n">
        <v>1</v>
      </c>
      <c r="DN22" s="21" t="n">
        <f aca="false">(DM22/$S22)*$U22</f>
        <v>24.0866666666667</v>
      </c>
      <c r="DO22" s="21"/>
      <c r="DP22" s="69" t="n">
        <v>1</v>
      </c>
      <c r="DQ22" s="21" t="n">
        <f aca="false">(DP22/$S22)*$U22</f>
        <v>24.0866666666667</v>
      </c>
      <c r="DR22" s="21"/>
      <c r="DS22" s="69" t="n">
        <v>1</v>
      </c>
      <c r="DT22" s="21" t="n">
        <f aca="false">(DS22/$S22)*$U22</f>
        <v>24.0866666666667</v>
      </c>
      <c r="DU22" s="21"/>
      <c r="DV22" s="69" t="n">
        <v>1</v>
      </c>
      <c r="DW22" s="21" t="n">
        <f aca="false">(DV22/$S22)*$U22</f>
        <v>24.0866666666667</v>
      </c>
      <c r="DX22" s="21"/>
      <c r="DY22" s="21"/>
      <c r="DZ22" s="21"/>
      <c r="EA22" s="21"/>
      <c r="EB22" s="199"/>
      <c r="EC22" s="199"/>
      <c r="ED22" s="199"/>
      <c r="EE22" s="199"/>
      <c r="EF22" s="199"/>
    </row>
    <row r="23" customFormat="false" ht="66.75" hidden="false" customHeight="true" outlineLevel="0" collapsed="false">
      <c r="A23" s="195" t="n">
        <v>12</v>
      </c>
      <c r="B23" s="196" t="s">
        <v>385</v>
      </c>
      <c r="C23" s="196"/>
      <c r="D23" s="196"/>
      <c r="E23" s="196"/>
      <c r="F23" s="196"/>
      <c r="G23" s="196"/>
      <c r="H23" s="196"/>
      <c r="I23" s="196"/>
      <c r="J23" s="196"/>
      <c r="K23" s="196"/>
      <c r="L23" s="13"/>
      <c r="M23" s="13"/>
      <c r="N23" s="13"/>
      <c r="O23" s="197" t="s">
        <v>370</v>
      </c>
      <c r="P23" s="197"/>
      <c r="Q23" s="69" t="n">
        <f aca="false">AG23+AJ23+AM23+AP23+AU23+AX23+BA23+BD23+BI23+BL23+BO23+BR23+BW23+BZ23+CC23+CF23+CK23+CN23+CQ23+CT23+CY23+DB23+DE23+DH23+DM23+DP23+DS23+DV23+DY23</f>
        <v>2</v>
      </c>
      <c r="R23" s="69"/>
      <c r="S23" s="69" t="n">
        <v>60</v>
      </c>
      <c r="T23" s="69"/>
      <c r="U23" s="198" t="n">
        <v>843.02</v>
      </c>
      <c r="V23" s="198"/>
      <c r="W23" s="198"/>
      <c r="X23" s="13"/>
      <c r="Y23" s="13"/>
      <c r="Z23" s="13"/>
      <c r="AA23" s="13"/>
      <c r="AB23" s="13"/>
      <c r="AC23" s="13"/>
      <c r="AD23" s="43"/>
      <c r="AF23" s="195" t="n">
        <f aca="false">$A23</f>
        <v>12</v>
      </c>
      <c r="AG23" s="69" t="n">
        <v>2</v>
      </c>
      <c r="AH23" s="21" t="n">
        <f aca="false">(AG23/$S23)*$U23</f>
        <v>28.1006666666667</v>
      </c>
      <c r="AI23" s="21"/>
      <c r="AJ23" s="69" t="n">
        <v>0</v>
      </c>
      <c r="AK23" s="21" t="n">
        <f aca="false">(AJ23/$S23)*$U23</f>
        <v>0</v>
      </c>
      <c r="AL23" s="21"/>
      <c r="AM23" s="69" t="n">
        <v>0</v>
      </c>
      <c r="AN23" s="21" t="n">
        <f aca="false">(AM23/$S23)*$U23</f>
        <v>0</v>
      </c>
      <c r="AO23" s="21"/>
      <c r="AP23" s="69" t="n">
        <v>0</v>
      </c>
      <c r="AQ23" s="21" t="n">
        <f aca="false">(AP23/$S23)*$U23</f>
        <v>0</v>
      </c>
      <c r="AR23" s="21"/>
      <c r="AS23" s="199"/>
      <c r="AT23" s="195" t="n">
        <f aca="false">$A23</f>
        <v>12</v>
      </c>
      <c r="AU23" s="69"/>
      <c r="AV23" s="21"/>
      <c r="AW23" s="21"/>
      <c r="AX23" s="69"/>
      <c r="AY23" s="21"/>
      <c r="AZ23" s="21"/>
      <c r="BA23" s="69"/>
      <c r="BB23" s="21"/>
      <c r="BC23" s="21"/>
      <c r="BD23" s="69"/>
      <c r="BE23" s="21"/>
      <c r="BF23" s="21"/>
      <c r="BG23" s="199"/>
      <c r="BH23" s="195" t="n">
        <f aca="false">$A23</f>
        <v>12</v>
      </c>
      <c r="BI23" s="69"/>
      <c r="BJ23" s="21"/>
      <c r="BK23" s="21"/>
      <c r="BL23" s="69"/>
      <c r="BM23" s="21"/>
      <c r="BN23" s="21"/>
      <c r="BO23" s="69"/>
      <c r="BP23" s="21"/>
      <c r="BQ23" s="21"/>
      <c r="BR23" s="69"/>
      <c r="BS23" s="21"/>
      <c r="BT23" s="21"/>
      <c r="BU23" s="199"/>
      <c r="BV23" s="195" t="n">
        <f aca="false">$A23</f>
        <v>12</v>
      </c>
      <c r="BW23" s="69"/>
      <c r="BX23" s="21"/>
      <c r="BY23" s="21"/>
      <c r="BZ23" s="69"/>
      <c r="CA23" s="21"/>
      <c r="CB23" s="21"/>
      <c r="CC23" s="69"/>
      <c r="CD23" s="21"/>
      <c r="CE23" s="21"/>
      <c r="CF23" s="69"/>
      <c r="CG23" s="21"/>
      <c r="CH23" s="21"/>
      <c r="CI23" s="199"/>
      <c r="CJ23" s="195" t="n">
        <f aca="false">$A23</f>
        <v>12</v>
      </c>
      <c r="CK23" s="69"/>
      <c r="CL23" s="21"/>
      <c r="CM23" s="21"/>
      <c r="CN23" s="69"/>
      <c r="CO23" s="21"/>
      <c r="CP23" s="21"/>
      <c r="CQ23" s="69"/>
      <c r="CR23" s="21"/>
      <c r="CS23" s="21"/>
      <c r="CT23" s="69"/>
      <c r="CU23" s="21"/>
      <c r="CV23" s="21"/>
      <c r="CW23" s="199"/>
      <c r="CX23" s="195" t="n">
        <f aca="false">$A23</f>
        <v>12</v>
      </c>
      <c r="CY23" s="69"/>
      <c r="CZ23" s="21"/>
      <c r="DA23" s="21"/>
      <c r="DB23" s="69"/>
      <c r="DC23" s="21"/>
      <c r="DD23" s="21"/>
      <c r="DE23" s="69"/>
      <c r="DF23" s="21"/>
      <c r="DG23" s="21"/>
      <c r="DH23" s="69"/>
      <c r="DI23" s="21"/>
      <c r="DJ23" s="21"/>
      <c r="DK23" s="199"/>
      <c r="DL23" s="195" t="n">
        <f aca="false">$A23</f>
        <v>12</v>
      </c>
      <c r="DM23" s="69"/>
      <c r="DN23" s="21"/>
      <c r="DO23" s="21"/>
      <c r="DP23" s="69"/>
      <c r="DQ23" s="21"/>
      <c r="DR23" s="21"/>
      <c r="DS23" s="69"/>
      <c r="DT23" s="21"/>
      <c r="DU23" s="21"/>
      <c r="DV23" s="69"/>
      <c r="DW23" s="21"/>
      <c r="DX23" s="21"/>
      <c r="DY23" s="21"/>
      <c r="DZ23" s="21"/>
      <c r="EA23" s="21"/>
      <c r="EB23" s="199"/>
      <c r="EC23" s="199"/>
      <c r="ED23" s="199"/>
      <c r="EE23" s="199"/>
      <c r="EF23" s="199"/>
    </row>
    <row r="24" customFormat="false" ht="33" hidden="false" customHeight="true" outlineLevel="0" collapsed="false">
      <c r="A24" s="195" t="n">
        <v>13</v>
      </c>
      <c r="B24" s="196" t="s">
        <v>386</v>
      </c>
      <c r="C24" s="196"/>
      <c r="D24" s="196"/>
      <c r="E24" s="196"/>
      <c r="F24" s="196"/>
      <c r="G24" s="196"/>
      <c r="H24" s="196"/>
      <c r="I24" s="196"/>
      <c r="J24" s="196"/>
      <c r="K24" s="196"/>
      <c r="L24" s="13"/>
      <c r="M24" s="13"/>
      <c r="N24" s="13"/>
      <c r="O24" s="197" t="s">
        <v>370</v>
      </c>
      <c r="P24" s="197"/>
      <c r="Q24" s="69" t="n">
        <f aca="false">AG24+AJ24+AM24+AP24+AU24+AX24+BA24+BD24+BI24+BL24+BO24+BR24+BW24+BZ24+CC24+CF24+CK24+CN24+CQ24+CT24+CY24+DB24+DE24+DH24+DM24+DP24+DS24+DV24+DY24</f>
        <v>2</v>
      </c>
      <c r="R24" s="69"/>
      <c r="S24" s="69" t="n">
        <v>30</v>
      </c>
      <c r="T24" s="69"/>
      <c r="U24" s="198" t="n">
        <v>47.62</v>
      </c>
      <c r="V24" s="198"/>
      <c r="W24" s="198"/>
      <c r="X24" s="13"/>
      <c r="Y24" s="13"/>
      <c r="Z24" s="13"/>
      <c r="AA24" s="13"/>
      <c r="AB24" s="13"/>
      <c r="AC24" s="13"/>
      <c r="AD24" s="43"/>
      <c r="AF24" s="195" t="n">
        <f aca="false">$A24</f>
        <v>13</v>
      </c>
      <c r="AG24" s="69" t="n">
        <v>2</v>
      </c>
      <c r="AH24" s="21" t="n">
        <f aca="false">(AG24/$S24)*$U24</f>
        <v>3.17466666666667</v>
      </c>
      <c r="AI24" s="21"/>
      <c r="AJ24" s="69" t="n">
        <v>0</v>
      </c>
      <c r="AK24" s="21" t="n">
        <f aca="false">(AJ24/$S24)*$U24</f>
        <v>0</v>
      </c>
      <c r="AL24" s="21"/>
      <c r="AM24" s="69" t="n">
        <v>0</v>
      </c>
      <c r="AN24" s="21" t="n">
        <f aca="false">(AM24/$S24)*$U24</f>
        <v>0</v>
      </c>
      <c r="AO24" s="21"/>
      <c r="AP24" s="69" t="n">
        <v>0</v>
      </c>
      <c r="AQ24" s="21" t="n">
        <f aca="false">(AP24/$S24)*$U24</f>
        <v>0</v>
      </c>
      <c r="AR24" s="21"/>
      <c r="AS24" s="199"/>
      <c r="AT24" s="195" t="n">
        <f aca="false">$A24</f>
        <v>13</v>
      </c>
      <c r="AU24" s="69"/>
      <c r="AV24" s="21"/>
      <c r="AW24" s="21"/>
      <c r="AX24" s="69"/>
      <c r="AY24" s="21"/>
      <c r="AZ24" s="21"/>
      <c r="BA24" s="69"/>
      <c r="BB24" s="21"/>
      <c r="BC24" s="21"/>
      <c r="BD24" s="69"/>
      <c r="BE24" s="21"/>
      <c r="BF24" s="21"/>
      <c r="BG24" s="199"/>
      <c r="BH24" s="195" t="n">
        <f aca="false">$A24</f>
        <v>13</v>
      </c>
      <c r="BI24" s="69"/>
      <c r="BJ24" s="21"/>
      <c r="BK24" s="21"/>
      <c r="BL24" s="69"/>
      <c r="BM24" s="21"/>
      <c r="BN24" s="21"/>
      <c r="BO24" s="69"/>
      <c r="BP24" s="21"/>
      <c r="BQ24" s="21"/>
      <c r="BR24" s="69"/>
      <c r="BS24" s="21"/>
      <c r="BT24" s="21"/>
      <c r="BU24" s="199"/>
      <c r="BV24" s="195" t="n">
        <f aca="false">$A24</f>
        <v>13</v>
      </c>
      <c r="BW24" s="69"/>
      <c r="BX24" s="21"/>
      <c r="BY24" s="21"/>
      <c r="BZ24" s="69"/>
      <c r="CA24" s="21"/>
      <c r="CB24" s="21"/>
      <c r="CC24" s="69"/>
      <c r="CD24" s="21"/>
      <c r="CE24" s="21"/>
      <c r="CF24" s="69"/>
      <c r="CG24" s="21"/>
      <c r="CH24" s="21"/>
      <c r="CI24" s="199"/>
      <c r="CJ24" s="195" t="n">
        <f aca="false">$A24</f>
        <v>13</v>
      </c>
      <c r="CK24" s="69"/>
      <c r="CL24" s="21"/>
      <c r="CM24" s="21"/>
      <c r="CN24" s="69"/>
      <c r="CO24" s="21"/>
      <c r="CP24" s="21"/>
      <c r="CQ24" s="69"/>
      <c r="CR24" s="21"/>
      <c r="CS24" s="21"/>
      <c r="CT24" s="69"/>
      <c r="CU24" s="21"/>
      <c r="CV24" s="21"/>
      <c r="CW24" s="199"/>
      <c r="CX24" s="195" t="n">
        <f aca="false">$A24</f>
        <v>13</v>
      </c>
      <c r="CY24" s="69"/>
      <c r="CZ24" s="21"/>
      <c r="DA24" s="21"/>
      <c r="DB24" s="69"/>
      <c r="DC24" s="21"/>
      <c r="DD24" s="21"/>
      <c r="DE24" s="69"/>
      <c r="DF24" s="21"/>
      <c r="DG24" s="21"/>
      <c r="DH24" s="69"/>
      <c r="DI24" s="21"/>
      <c r="DJ24" s="21"/>
      <c r="DK24" s="199"/>
      <c r="DL24" s="195" t="n">
        <f aca="false">$A24</f>
        <v>13</v>
      </c>
      <c r="DM24" s="69"/>
      <c r="DN24" s="21"/>
      <c r="DO24" s="21"/>
      <c r="DP24" s="69"/>
      <c r="DQ24" s="21"/>
      <c r="DR24" s="21"/>
      <c r="DS24" s="69"/>
      <c r="DT24" s="21"/>
      <c r="DU24" s="21"/>
      <c r="DV24" s="69"/>
      <c r="DW24" s="21"/>
      <c r="DX24" s="21"/>
      <c r="DY24" s="21"/>
      <c r="DZ24" s="21"/>
      <c r="EA24" s="21"/>
      <c r="EB24" s="199"/>
      <c r="EC24" s="199"/>
      <c r="ED24" s="199"/>
      <c r="EE24" s="199"/>
      <c r="EF24" s="199"/>
    </row>
    <row r="25" customFormat="false" ht="33.75" hidden="false" customHeight="true" outlineLevel="0" collapsed="false">
      <c r="A25" s="195" t="n">
        <v>14</v>
      </c>
      <c r="B25" s="196" t="s">
        <v>387</v>
      </c>
      <c r="C25" s="196"/>
      <c r="D25" s="196"/>
      <c r="E25" s="196"/>
      <c r="F25" s="196"/>
      <c r="G25" s="196"/>
      <c r="H25" s="196"/>
      <c r="I25" s="196"/>
      <c r="J25" s="196"/>
      <c r="K25" s="196"/>
      <c r="L25" s="13"/>
      <c r="M25" s="13"/>
      <c r="N25" s="13"/>
      <c r="O25" s="197" t="s">
        <v>370</v>
      </c>
      <c r="P25" s="197"/>
      <c r="Q25" s="69" t="n">
        <f aca="false">AG25+AJ25+AM25+AP25+AU25+AX25+BA25+BD25+BI25+BL25+BO25+BR25+BW25+BZ25+CC25+CF25+CK25+CN25+CQ25+CT25+CY25+DB25+DE25+DH25+DM25+DP25+DS25+DV25+DY25</f>
        <v>2</v>
      </c>
      <c r="R25" s="69"/>
      <c r="S25" s="69" t="n">
        <v>30</v>
      </c>
      <c r="T25" s="69"/>
      <c r="U25" s="198" t="n">
        <v>49.58</v>
      </c>
      <c r="V25" s="198"/>
      <c r="W25" s="198"/>
      <c r="X25" s="13"/>
      <c r="Y25" s="13"/>
      <c r="Z25" s="13"/>
      <c r="AA25" s="13"/>
      <c r="AB25" s="13"/>
      <c r="AC25" s="13"/>
      <c r="AD25" s="43"/>
      <c r="AF25" s="195" t="n">
        <f aca="false">$A25</f>
        <v>14</v>
      </c>
      <c r="AG25" s="69" t="n">
        <v>2</v>
      </c>
      <c r="AH25" s="21" t="n">
        <f aca="false">(AG25/$S25)*$U25</f>
        <v>3.30533333333333</v>
      </c>
      <c r="AI25" s="21"/>
      <c r="AJ25" s="69" t="n">
        <v>0</v>
      </c>
      <c r="AK25" s="21" t="n">
        <f aca="false">(AJ25/$S25)*$U25</f>
        <v>0</v>
      </c>
      <c r="AL25" s="21"/>
      <c r="AM25" s="69" t="n">
        <v>0</v>
      </c>
      <c r="AN25" s="21" t="n">
        <f aca="false">(AM25/$S25)*$U25</f>
        <v>0</v>
      </c>
      <c r="AO25" s="21"/>
      <c r="AP25" s="69" t="n">
        <v>0</v>
      </c>
      <c r="AQ25" s="21" t="n">
        <f aca="false">(AP25/$S25)*$U25</f>
        <v>0</v>
      </c>
      <c r="AR25" s="21"/>
      <c r="AS25" s="199"/>
      <c r="AT25" s="195" t="n">
        <f aca="false">$A25</f>
        <v>14</v>
      </c>
      <c r="AU25" s="69"/>
      <c r="AV25" s="21"/>
      <c r="AW25" s="21"/>
      <c r="AX25" s="69"/>
      <c r="AY25" s="21"/>
      <c r="AZ25" s="21"/>
      <c r="BA25" s="69"/>
      <c r="BB25" s="21"/>
      <c r="BC25" s="21"/>
      <c r="BD25" s="69"/>
      <c r="BE25" s="21"/>
      <c r="BF25" s="21"/>
      <c r="BG25" s="199"/>
      <c r="BH25" s="195" t="n">
        <f aca="false">$A25</f>
        <v>14</v>
      </c>
      <c r="BI25" s="69"/>
      <c r="BJ25" s="21"/>
      <c r="BK25" s="21"/>
      <c r="BL25" s="69"/>
      <c r="BM25" s="21"/>
      <c r="BN25" s="21"/>
      <c r="BO25" s="69"/>
      <c r="BP25" s="21"/>
      <c r="BQ25" s="21"/>
      <c r="BR25" s="69"/>
      <c r="BS25" s="21"/>
      <c r="BT25" s="21"/>
      <c r="BU25" s="199"/>
      <c r="BV25" s="195" t="n">
        <f aca="false">$A25</f>
        <v>14</v>
      </c>
      <c r="BW25" s="69"/>
      <c r="BX25" s="21"/>
      <c r="BY25" s="21"/>
      <c r="BZ25" s="69"/>
      <c r="CA25" s="21"/>
      <c r="CB25" s="21"/>
      <c r="CC25" s="69"/>
      <c r="CD25" s="21"/>
      <c r="CE25" s="21"/>
      <c r="CF25" s="69"/>
      <c r="CG25" s="21"/>
      <c r="CH25" s="21"/>
      <c r="CI25" s="199"/>
      <c r="CJ25" s="195" t="n">
        <f aca="false">$A25</f>
        <v>14</v>
      </c>
      <c r="CK25" s="69"/>
      <c r="CL25" s="21"/>
      <c r="CM25" s="21"/>
      <c r="CN25" s="69"/>
      <c r="CO25" s="21"/>
      <c r="CP25" s="21"/>
      <c r="CQ25" s="69"/>
      <c r="CR25" s="21"/>
      <c r="CS25" s="21"/>
      <c r="CT25" s="69"/>
      <c r="CU25" s="21"/>
      <c r="CV25" s="21"/>
      <c r="CW25" s="199"/>
      <c r="CX25" s="195" t="n">
        <f aca="false">$A25</f>
        <v>14</v>
      </c>
      <c r="CY25" s="69"/>
      <c r="CZ25" s="21"/>
      <c r="DA25" s="21"/>
      <c r="DB25" s="69"/>
      <c r="DC25" s="21"/>
      <c r="DD25" s="21"/>
      <c r="DE25" s="69"/>
      <c r="DF25" s="21"/>
      <c r="DG25" s="21"/>
      <c r="DH25" s="69"/>
      <c r="DI25" s="21"/>
      <c r="DJ25" s="21"/>
      <c r="DK25" s="199"/>
      <c r="DL25" s="195" t="n">
        <f aca="false">$A25</f>
        <v>14</v>
      </c>
      <c r="DM25" s="69"/>
      <c r="DN25" s="21"/>
      <c r="DO25" s="21"/>
      <c r="DP25" s="69"/>
      <c r="DQ25" s="21"/>
      <c r="DR25" s="21"/>
      <c r="DS25" s="69"/>
      <c r="DT25" s="21"/>
      <c r="DU25" s="21"/>
      <c r="DV25" s="69"/>
      <c r="DW25" s="21"/>
      <c r="DX25" s="21"/>
      <c r="DY25" s="21"/>
      <c r="DZ25" s="21"/>
      <c r="EA25" s="21"/>
      <c r="EB25" s="199"/>
      <c r="EC25" s="199"/>
      <c r="ED25" s="199"/>
      <c r="EE25" s="199"/>
      <c r="EF25" s="199"/>
    </row>
    <row r="26" customFormat="false" ht="36.75" hidden="false" customHeight="true" outlineLevel="0" collapsed="false">
      <c r="A26" s="195" t="n">
        <v>15</v>
      </c>
      <c r="B26" s="196" t="s">
        <v>388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3"/>
      <c r="M26" s="13"/>
      <c r="N26" s="13"/>
      <c r="O26" s="197" t="s">
        <v>370</v>
      </c>
      <c r="P26" s="197"/>
      <c r="Q26" s="69" t="n">
        <f aca="false">AG26+AJ26+AM26+AP26+AU26+AX26+BA26+BD26+BI26+BL26+BO26+BR26+BW26+BZ26+CC26+CF26+CK26+CN26+CQ26+CT26+CY26+DB26+DE26+DH26+DM26+DP26+DS26+DV26+DY26</f>
        <v>1</v>
      </c>
      <c r="R26" s="69"/>
      <c r="S26" s="69" t="n">
        <v>30</v>
      </c>
      <c r="T26" s="69"/>
      <c r="U26" s="198" t="n">
        <v>260.16</v>
      </c>
      <c r="V26" s="198"/>
      <c r="W26" s="198"/>
      <c r="X26" s="13"/>
      <c r="Y26" s="13"/>
      <c r="Z26" s="13"/>
      <c r="AA26" s="13"/>
      <c r="AB26" s="13"/>
      <c r="AC26" s="13"/>
      <c r="AD26" s="43"/>
      <c r="AF26" s="195" t="n">
        <f aca="false">$A26</f>
        <v>15</v>
      </c>
      <c r="AG26" s="69" t="n">
        <v>1</v>
      </c>
      <c r="AH26" s="21" t="n">
        <f aca="false">(AG26/$S26)*$U26</f>
        <v>8.672</v>
      </c>
      <c r="AI26" s="21"/>
      <c r="AJ26" s="69" t="n">
        <v>0</v>
      </c>
      <c r="AK26" s="21" t="n">
        <f aca="false">(AJ26/$S26)*$U26</f>
        <v>0</v>
      </c>
      <c r="AL26" s="21"/>
      <c r="AM26" s="69" t="n">
        <v>0</v>
      </c>
      <c r="AN26" s="21" t="n">
        <f aca="false">(AM26/$S26)*$U26</f>
        <v>0</v>
      </c>
      <c r="AO26" s="21"/>
      <c r="AP26" s="69" t="n">
        <v>0</v>
      </c>
      <c r="AQ26" s="21" t="n">
        <f aca="false">(AP26/$S26)*$U26</f>
        <v>0</v>
      </c>
      <c r="AR26" s="21"/>
      <c r="AS26" s="199"/>
      <c r="AT26" s="195" t="n">
        <f aca="false">$A26</f>
        <v>15</v>
      </c>
      <c r="AU26" s="69"/>
      <c r="AV26" s="21"/>
      <c r="AW26" s="21"/>
      <c r="AX26" s="69"/>
      <c r="AY26" s="21"/>
      <c r="AZ26" s="21"/>
      <c r="BA26" s="69"/>
      <c r="BB26" s="21"/>
      <c r="BC26" s="21"/>
      <c r="BD26" s="69"/>
      <c r="BE26" s="21"/>
      <c r="BF26" s="21"/>
      <c r="BG26" s="199"/>
      <c r="BH26" s="195" t="n">
        <f aca="false">$A26</f>
        <v>15</v>
      </c>
      <c r="BI26" s="69"/>
      <c r="BJ26" s="21"/>
      <c r="BK26" s="21"/>
      <c r="BL26" s="69"/>
      <c r="BM26" s="21"/>
      <c r="BN26" s="21"/>
      <c r="BO26" s="69"/>
      <c r="BP26" s="21"/>
      <c r="BQ26" s="21"/>
      <c r="BR26" s="69"/>
      <c r="BS26" s="21"/>
      <c r="BT26" s="21"/>
      <c r="BU26" s="199"/>
      <c r="BV26" s="195" t="n">
        <f aca="false">$A26</f>
        <v>15</v>
      </c>
      <c r="BW26" s="69"/>
      <c r="BX26" s="21"/>
      <c r="BY26" s="21"/>
      <c r="BZ26" s="69"/>
      <c r="CA26" s="21"/>
      <c r="CB26" s="21"/>
      <c r="CC26" s="69"/>
      <c r="CD26" s="21"/>
      <c r="CE26" s="21"/>
      <c r="CF26" s="69"/>
      <c r="CG26" s="21"/>
      <c r="CH26" s="21"/>
      <c r="CI26" s="199"/>
      <c r="CJ26" s="195" t="n">
        <f aca="false">$A26</f>
        <v>15</v>
      </c>
      <c r="CK26" s="69"/>
      <c r="CL26" s="21"/>
      <c r="CM26" s="21"/>
      <c r="CN26" s="69"/>
      <c r="CO26" s="21"/>
      <c r="CP26" s="21"/>
      <c r="CQ26" s="69"/>
      <c r="CR26" s="21"/>
      <c r="CS26" s="21"/>
      <c r="CT26" s="69"/>
      <c r="CU26" s="21"/>
      <c r="CV26" s="21"/>
      <c r="CW26" s="199"/>
      <c r="CX26" s="195" t="n">
        <f aca="false">$A26</f>
        <v>15</v>
      </c>
      <c r="CY26" s="69"/>
      <c r="CZ26" s="21"/>
      <c r="DA26" s="21"/>
      <c r="DB26" s="69"/>
      <c r="DC26" s="21"/>
      <c r="DD26" s="21"/>
      <c r="DE26" s="69"/>
      <c r="DF26" s="21"/>
      <c r="DG26" s="21"/>
      <c r="DH26" s="69"/>
      <c r="DI26" s="21"/>
      <c r="DJ26" s="21"/>
      <c r="DK26" s="199"/>
      <c r="DL26" s="195" t="n">
        <f aca="false">$A26</f>
        <v>15</v>
      </c>
      <c r="DM26" s="69"/>
      <c r="DN26" s="21"/>
      <c r="DO26" s="21"/>
      <c r="DP26" s="69"/>
      <c r="DQ26" s="21"/>
      <c r="DR26" s="21"/>
      <c r="DS26" s="69"/>
      <c r="DT26" s="21"/>
      <c r="DU26" s="21"/>
      <c r="DV26" s="69"/>
      <c r="DW26" s="21"/>
      <c r="DX26" s="21"/>
      <c r="DY26" s="21"/>
      <c r="DZ26" s="21"/>
      <c r="EA26" s="21"/>
      <c r="EB26" s="199"/>
      <c r="EC26" s="199"/>
      <c r="ED26" s="199"/>
      <c r="EE26" s="199"/>
      <c r="EF26" s="199"/>
    </row>
    <row r="27" customFormat="false" ht="36.75" hidden="false" customHeight="true" outlineLevel="0" collapsed="false">
      <c r="A27" s="195" t="n">
        <v>16</v>
      </c>
      <c r="B27" s="196" t="s">
        <v>389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3"/>
      <c r="M27" s="13"/>
      <c r="N27" s="13"/>
      <c r="O27" s="197" t="s">
        <v>370</v>
      </c>
      <c r="P27" s="197"/>
      <c r="Q27" s="69" t="n">
        <f aca="false">AG27+AJ27+AM27+AP27+AU27+AX27+BA27+BD27+BI27+BL27+BO27+BR27+BW27+BZ27+CC27+CF27+CK27+CN27+CQ27+CT27+CY27+DB27+DE27+DH27+DM27+DP27+DS27+DV27+DY27</f>
        <v>2</v>
      </c>
      <c r="R27" s="69"/>
      <c r="S27" s="69" t="n">
        <v>30</v>
      </c>
      <c r="T27" s="69"/>
      <c r="U27" s="198" t="n">
        <v>48.38</v>
      </c>
      <c r="V27" s="198"/>
      <c r="W27" s="198"/>
      <c r="X27" s="13"/>
      <c r="Y27" s="13"/>
      <c r="Z27" s="13"/>
      <c r="AA27" s="13"/>
      <c r="AB27" s="13"/>
      <c r="AC27" s="13"/>
      <c r="AD27" s="43"/>
      <c r="AF27" s="195" t="n">
        <f aca="false">$A27</f>
        <v>16</v>
      </c>
      <c r="AG27" s="69" t="n">
        <v>2</v>
      </c>
      <c r="AH27" s="21" t="n">
        <f aca="false">(AG27/$S27)*$U27</f>
        <v>3.22533333333333</v>
      </c>
      <c r="AI27" s="21"/>
      <c r="AJ27" s="69" t="n">
        <v>0</v>
      </c>
      <c r="AK27" s="21" t="n">
        <f aca="false">(AJ27/$S27)*$U27</f>
        <v>0</v>
      </c>
      <c r="AL27" s="21"/>
      <c r="AM27" s="69" t="n">
        <v>0</v>
      </c>
      <c r="AN27" s="21" t="n">
        <f aca="false">(AM27/$S27)*$U27</f>
        <v>0</v>
      </c>
      <c r="AO27" s="21"/>
      <c r="AP27" s="69" t="n">
        <v>0</v>
      </c>
      <c r="AQ27" s="21" t="n">
        <f aca="false">(AP27/$S27)*$U27</f>
        <v>0</v>
      </c>
      <c r="AR27" s="21"/>
      <c r="AS27" s="199"/>
      <c r="AT27" s="195" t="n">
        <f aca="false">$A27</f>
        <v>16</v>
      </c>
      <c r="AU27" s="69"/>
      <c r="AV27" s="21"/>
      <c r="AW27" s="21"/>
      <c r="AX27" s="69"/>
      <c r="AY27" s="21"/>
      <c r="AZ27" s="21"/>
      <c r="BA27" s="69"/>
      <c r="BB27" s="21"/>
      <c r="BC27" s="21"/>
      <c r="BD27" s="69"/>
      <c r="BE27" s="21"/>
      <c r="BF27" s="21"/>
      <c r="BG27" s="199"/>
      <c r="BH27" s="195" t="n">
        <f aca="false">$A27</f>
        <v>16</v>
      </c>
      <c r="BI27" s="69"/>
      <c r="BJ27" s="21"/>
      <c r="BK27" s="21"/>
      <c r="BL27" s="69"/>
      <c r="BM27" s="21"/>
      <c r="BN27" s="21"/>
      <c r="BO27" s="69"/>
      <c r="BP27" s="21"/>
      <c r="BQ27" s="21"/>
      <c r="BR27" s="69"/>
      <c r="BS27" s="21"/>
      <c r="BT27" s="21"/>
      <c r="BU27" s="199"/>
      <c r="BV27" s="195" t="n">
        <f aca="false">$A27</f>
        <v>16</v>
      </c>
      <c r="BW27" s="69"/>
      <c r="BX27" s="21"/>
      <c r="BY27" s="21"/>
      <c r="BZ27" s="69"/>
      <c r="CA27" s="21"/>
      <c r="CB27" s="21"/>
      <c r="CC27" s="69"/>
      <c r="CD27" s="21"/>
      <c r="CE27" s="21"/>
      <c r="CF27" s="69"/>
      <c r="CG27" s="21"/>
      <c r="CH27" s="21"/>
      <c r="CI27" s="199"/>
      <c r="CJ27" s="195" t="n">
        <f aca="false">$A27</f>
        <v>16</v>
      </c>
      <c r="CK27" s="69"/>
      <c r="CL27" s="21"/>
      <c r="CM27" s="21"/>
      <c r="CN27" s="69"/>
      <c r="CO27" s="21"/>
      <c r="CP27" s="21"/>
      <c r="CQ27" s="69"/>
      <c r="CR27" s="21"/>
      <c r="CS27" s="21"/>
      <c r="CT27" s="69"/>
      <c r="CU27" s="21"/>
      <c r="CV27" s="21"/>
      <c r="CW27" s="199"/>
      <c r="CX27" s="195" t="n">
        <f aca="false">$A27</f>
        <v>16</v>
      </c>
      <c r="CY27" s="69"/>
      <c r="CZ27" s="21"/>
      <c r="DA27" s="21"/>
      <c r="DB27" s="69"/>
      <c r="DC27" s="21"/>
      <c r="DD27" s="21"/>
      <c r="DE27" s="69"/>
      <c r="DF27" s="21"/>
      <c r="DG27" s="21"/>
      <c r="DH27" s="69"/>
      <c r="DI27" s="21"/>
      <c r="DJ27" s="21"/>
      <c r="DK27" s="199"/>
      <c r="DL27" s="195" t="n">
        <f aca="false">$A27</f>
        <v>16</v>
      </c>
      <c r="DM27" s="69"/>
      <c r="DN27" s="21"/>
      <c r="DO27" s="21"/>
      <c r="DP27" s="69"/>
      <c r="DQ27" s="21"/>
      <c r="DR27" s="21"/>
      <c r="DS27" s="69"/>
      <c r="DT27" s="21"/>
      <c r="DU27" s="21"/>
      <c r="DV27" s="69"/>
      <c r="DW27" s="21"/>
      <c r="DX27" s="21"/>
      <c r="DY27" s="21"/>
      <c r="DZ27" s="21"/>
      <c r="EA27" s="21"/>
      <c r="EB27" s="199"/>
      <c r="EC27" s="199"/>
      <c r="ED27" s="199"/>
      <c r="EE27" s="199"/>
      <c r="EF27" s="199"/>
    </row>
    <row r="28" customFormat="false" ht="33.75" hidden="false" customHeight="true" outlineLevel="0" collapsed="false">
      <c r="A28" s="195" t="n">
        <v>17</v>
      </c>
      <c r="B28" s="196" t="s">
        <v>390</v>
      </c>
      <c r="C28" s="196"/>
      <c r="D28" s="196"/>
      <c r="E28" s="196"/>
      <c r="F28" s="196"/>
      <c r="G28" s="196"/>
      <c r="H28" s="196"/>
      <c r="I28" s="196"/>
      <c r="J28" s="196"/>
      <c r="K28" s="196"/>
      <c r="L28" s="13"/>
      <c r="M28" s="13"/>
      <c r="N28" s="13"/>
      <c r="O28" s="197" t="s">
        <v>370</v>
      </c>
      <c r="P28" s="197"/>
      <c r="Q28" s="69" t="n">
        <f aca="false">AG28+AJ28+AM28+AP28+AU28+AX28+BA28+BD28+BI28+BL28+BO28+BR28+BW28+BZ28+CC28+CF28+CK28+CN28+CQ28+CT28+CY28+DB28+DE28+DH28+DM28+DP28+DS28+DV28+DY28</f>
        <v>2</v>
      </c>
      <c r="R28" s="69"/>
      <c r="S28" s="69" t="n">
        <v>30</v>
      </c>
      <c r="T28" s="69"/>
      <c r="U28" s="198" t="n">
        <v>34.72</v>
      </c>
      <c r="V28" s="198"/>
      <c r="W28" s="198"/>
      <c r="X28" s="13"/>
      <c r="Y28" s="13"/>
      <c r="Z28" s="13"/>
      <c r="AA28" s="13"/>
      <c r="AB28" s="13"/>
      <c r="AC28" s="13"/>
      <c r="AD28" s="43"/>
      <c r="AF28" s="195" t="n">
        <f aca="false">$A28</f>
        <v>17</v>
      </c>
      <c r="AG28" s="69" t="n">
        <v>2</v>
      </c>
      <c r="AH28" s="21" t="n">
        <f aca="false">(AG28/$S28)*$U28</f>
        <v>2.31466666666667</v>
      </c>
      <c r="AI28" s="21"/>
      <c r="AJ28" s="69" t="n">
        <v>0</v>
      </c>
      <c r="AK28" s="21" t="n">
        <f aca="false">(AJ28/$S28)*$U28</f>
        <v>0</v>
      </c>
      <c r="AL28" s="21"/>
      <c r="AM28" s="69" t="n">
        <v>0</v>
      </c>
      <c r="AN28" s="21" t="n">
        <f aca="false">(AM28/$S28)*$U28</f>
        <v>0</v>
      </c>
      <c r="AO28" s="21"/>
      <c r="AP28" s="69" t="n">
        <v>0</v>
      </c>
      <c r="AQ28" s="21" t="n">
        <f aca="false">(AP28/$S28)*$U28</f>
        <v>0</v>
      </c>
      <c r="AR28" s="21"/>
      <c r="AS28" s="199"/>
      <c r="AT28" s="195" t="n">
        <f aca="false">$A28</f>
        <v>17</v>
      </c>
      <c r="AU28" s="69"/>
      <c r="AV28" s="21"/>
      <c r="AW28" s="21"/>
      <c r="AX28" s="69"/>
      <c r="AY28" s="21"/>
      <c r="AZ28" s="21"/>
      <c r="BA28" s="69"/>
      <c r="BB28" s="21"/>
      <c r="BC28" s="21"/>
      <c r="BD28" s="69"/>
      <c r="BE28" s="21"/>
      <c r="BF28" s="21"/>
      <c r="BG28" s="199"/>
      <c r="BH28" s="195" t="n">
        <f aca="false">$A28</f>
        <v>17</v>
      </c>
      <c r="BI28" s="69"/>
      <c r="BJ28" s="21"/>
      <c r="BK28" s="21"/>
      <c r="BL28" s="69"/>
      <c r="BM28" s="21"/>
      <c r="BN28" s="21"/>
      <c r="BO28" s="69"/>
      <c r="BP28" s="21"/>
      <c r="BQ28" s="21"/>
      <c r="BR28" s="69"/>
      <c r="BS28" s="21"/>
      <c r="BT28" s="21"/>
      <c r="BU28" s="199"/>
      <c r="BV28" s="195" t="n">
        <f aca="false">$A28</f>
        <v>17</v>
      </c>
      <c r="BW28" s="69"/>
      <c r="BX28" s="21"/>
      <c r="BY28" s="21"/>
      <c r="BZ28" s="69"/>
      <c r="CA28" s="21"/>
      <c r="CB28" s="21"/>
      <c r="CC28" s="69"/>
      <c r="CD28" s="21"/>
      <c r="CE28" s="21"/>
      <c r="CF28" s="69"/>
      <c r="CG28" s="21"/>
      <c r="CH28" s="21"/>
      <c r="CI28" s="199"/>
      <c r="CJ28" s="195" t="n">
        <f aca="false">$A28</f>
        <v>17</v>
      </c>
      <c r="CK28" s="69"/>
      <c r="CL28" s="21"/>
      <c r="CM28" s="21"/>
      <c r="CN28" s="69"/>
      <c r="CO28" s="21"/>
      <c r="CP28" s="21"/>
      <c r="CQ28" s="69"/>
      <c r="CR28" s="21"/>
      <c r="CS28" s="21"/>
      <c r="CT28" s="69"/>
      <c r="CU28" s="21"/>
      <c r="CV28" s="21"/>
      <c r="CW28" s="199"/>
      <c r="CX28" s="195" t="n">
        <f aca="false">$A28</f>
        <v>17</v>
      </c>
      <c r="CY28" s="69"/>
      <c r="CZ28" s="21"/>
      <c r="DA28" s="21"/>
      <c r="DB28" s="69"/>
      <c r="DC28" s="21"/>
      <c r="DD28" s="21"/>
      <c r="DE28" s="69"/>
      <c r="DF28" s="21"/>
      <c r="DG28" s="21"/>
      <c r="DH28" s="69"/>
      <c r="DI28" s="21"/>
      <c r="DJ28" s="21"/>
      <c r="DK28" s="199"/>
      <c r="DL28" s="195" t="n">
        <f aca="false">$A28</f>
        <v>17</v>
      </c>
      <c r="DM28" s="69"/>
      <c r="DN28" s="21"/>
      <c r="DO28" s="21"/>
      <c r="DP28" s="69"/>
      <c r="DQ28" s="21"/>
      <c r="DR28" s="21"/>
      <c r="DS28" s="69"/>
      <c r="DT28" s="21"/>
      <c r="DU28" s="21"/>
      <c r="DV28" s="69"/>
      <c r="DW28" s="21"/>
      <c r="DX28" s="21"/>
      <c r="DY28" s="21"/>
      <c r="DZ28" s="21"/>
      <c r="EA28" s="21"/>
      <c r="EB28" s="199"/>
      <c r="EC28" s="199"/>
      <c r="ED28" s="199"/>
      <c r="EE28" s="199"/>
      <c r="EF28" s="199"/>
    </row>
    <row r="29" customFormat="false" ht="33.75" hidden="false" customHeight="true" outlineLevel="0" collapsed="false">
      <c r="A29" s="195" t="n">
        <v>18</v>
      </c>
      <c r="B29" s="196" t="s">
        <v>391</v>
      </c>
      <c r="C29" s="196"/>
      <c r="D29" s="196"/>
      <c r="E29" s="196"/>
      <c r="F29" s="196"/>
      <c r="G29" s="196"/>
      <c r="H29" s="196"/>
      <c r="I29" s="196"/>
      <c r="J29" s="196"/>
      <c r="K29" s="196"/>
      <c r="L29" s="13"/>
      <c r="M29" s="13"/>
      <c r="N29" s="13"/>
      <c r="O29" s="197" t="s">
        <v>370</v>
      </c>
      <c r="P29" s="197"/>
      <c r="Q29" s="69" t="n">
        <f aca="false">AG29+AJ29+AM29+AP29+AU29+AX29+BA29+BD29+BI29+BL29+BO29+BR29+BW29+BZ29+CC29+CF29+CK29+CN29+CQ29+CT29+CY29+DB29+DE29+DH29+DM29+DP29+DS29+DV29+DY29</f>
        <v>1</v>
      </c>
      <c r="R29" s="69"/>
      <c r="S29" s="69" t="n">
        <v>60</v>
      </c>
      <c r="T29" s="69"/>
      <c r="U29" s="198" t="n">
        <v>1333.09</v>
      </c>
      <c r="V29" s="198"/>
      <c r="W29" s="198"/>
      <c r="X29" s="13"/>
      <c r="Y29" s="13"/>
      <c r="Z29" s="13"/>
      <c r="AA29" s="13"/>
      <c r="AB29" s="13"/>
      <c r="AC29" s="13"/>
      <c r="AD29" s="43"/>
      <c r="AF29" s="195" t="n">
        <f aca="false">$A29</f>
        <v>18</v>
      </c>
      <c r="AG29" s="69" t="n">
        <v>1</v>
      </c>
      <c r="AH29" s="21" t="n">
        <f aca="false">(AG29/$S29)*$U29</f>
        <v>22.2181666666667</v>
      </c>
      <c r="AI29" s="21"/>
      <c r="AJ29" s="69" t="n">
        <v>0</v>
      </c>
      <c r="AK29" s="21" t="n">
        <f aca="false">(AJ29/$S29)*$U29</f>
        <v>0</v>
      </c>
      <c r="AL29" s="21"/>
      <c r="AM29" s="69" t="n">
        <v>0</v>
      </c>
      <c r="AN29" s="21" t="n">
        <f aca="false">(AM29/$S29)*$U29</f>
        <v>0</v>
      </c>
      <c r="AO29" s="21"/>
      <c r="AP29" s="69" t="n">
        <v>0</v>
      </c>
      <c r="AQ29" s="21" t="n">
        <f aca="false">(AP29/$S29)*$U29</f>
        <v>0</v>
      </c>
      <c r="AR29" s="21"/>
      <c r="AS29" s="199"/>
      <c r="AT29" s="195" t="n">
        <f aca="false">$A29</f>
        <v>18</v>
      </c>
      <c r="AU29" s="69"/>
      <c r="AV29" s="21"/>
      <c r="AW29" s="21"/>
      <c r="AX29" s="69"/>
      <c r="AY29" s="21"/>
      <c r="AZ29" s="21"/>
      <c r="BA29" s="69"/>
      <c r="BB29" s="21"/>
      <c r="BC29" s="21"/>
      <c r="BD29" s="69"/>
      <c r="BE29" s="21"/>
      <c r="BF29" s="21"/>
      <c r="BG29" s="199"/>
      <c r="BH29" s="195" t="n">
        <f aca="false">$A29</f>
        <v>18</v>
      </c>
      <c r="BI29" s="69"/>
      <c r="BJ29" s="21"/>
      <c r="BK29" s="21"/>
      <c r="BL29" s="69"/>
      <c r="BM29" s="21"/>
      <c r="BN29" s="21"/>
      <c r="BO29" s="69"/>
      <c r="BP29" s="21"/>
      <c r="BQ29" s="21"/>
      <c r="BR29" s="69"/>
      <c r="BS29" s="21"/>
      <c r="BT29" s="21"/>
      <c r="BU29" s="199"/>
      <c r="BV29" s="195" t="n">
        <f aca="false">$A29</f>
        <v>18</v>
      </c>
      <c r="BW29" s="69"/>
      <c r="BX29" s="21"/>
      <c r="BY29" s="21"/>
      <c r="BZ29" s="69"/>
      <c r="CA29" s="21"/>
      <c r="CB29" s="21"/>
      <c r="CC29" s="69"/>
      <c r="CD29" s="21"/>
      <c r="CE29" s="21"/>
      <c r="CF29" s="69"/>
      <c r="CG29" s="21"/>
      <c r="CH29" s="21"/>
      <c r="CI29" s="199"/>
      <c r="CJ29" s="195" t="n">
        <f aca="false">$A29</f>
        <v>18</v>
      </c>
      <c r="CK29" s="69"/>
      <c r="CL29" s="21"/>
      <c r="CM29" s="21"/>
      <c r="CN29" s="69"/>
      <c r="CO29" s="21"/>
      <c r="CP29" s="21"/>
      <c r="CQ29" s="69"/>
      <c r="CR29" s="21"/>
      <c r="CS29" s="21"/>
      <c r="CT29" s="69"/>
      <c r="CU29" s="21"/>
      <c r="CV29" s="21"/>
      <c r="CW29" s="199"/>
      <c r="CX29" s="195" t="n">
        <f aca="false">$A29</f>
        <v>18</v>
      </c>
      <c r="CY29" s="69"/>
      <c r="CZ29" s="21"/>
      <c r="DA29" s="21"/>
      <c r="DB29" s="69"/>
      <c r="DC29" s="21"/>
      <c r="DD29" s="21"/>
      <c r="DE29" s="69"/>
      <c r="DF29" s="21"/>
      <c r="DG29" s="21"/>
      <c r="DH29" s="69"/>
      <c r="DI29" s="21"/>
      <c r="DJ29" s="21"/>
      <c r="DK29" s="199"/>
      <c r="DL29" s="195" t="n">
        <f aca="false">$A29</f>
        <v>18</v>
      </c>
      <c r="DM29" s="69"/>
      <c r="DN29" s="21"/>
      <c r="DO29" s="21"/>
      <c r="DP29" s="69"/>
      <c r="DQ29" s="21"/>
      <c r="DR29" s="21"/>
      <c r="DS29" s="69"/>
      <c r="DT29" s="21"/>
      <c r="DU29" s="21"/>
      <c r="DV29" s="69"/>
      <c r="DW29" s="21"/>
      <c r="DX29" s="21"/>
      <c r="DY29" s="21"/>
      <c r="DZ29" s="21"/>
      <c r="EA29" s="21"/>
      <c r="EB29" s="199"/>
      <c r="EC29" s="199"/>
      <c r="ED29" s="199"/>
      <c r="EE29" s="199"/>
      <c r="EF29" s="199"/>
    </row>
    <row r="30" customFormat="false" ht="33.75" hidden="false" customHeight="true" outlineLevel="0" collapsed="false">
      <c r="A30" s="195" t="n">
        <v>19</v>
      </c>
      <c r="B30" s="196" t="s">
        <v>392</v>
      </c>
      <c r="C30" s="196"/>
      <c r="D30" s="196"/>
      <c r="E30" s="196"/>
      <c r="F30" s="196"/>
      <c r="G30" s="196"/>
      <c r="H30" s="196"/>
      <c r="I30" s="196"/>
      <c r="J30" s="196"/>
      <c r="K30" s="196"/>
      <c r="L30" s="13"/>
      <c r="M30" s="13"/>
      <c r="N30" s="13"/>
      <c r="O30" s="197" t="s">
        <v>370</v>
      </c>
      <c r="P30" s="197"/>
      <c r="Q30" s="69" t="n">
        <f aca="false">AG30+AJ30+AM30+AP30+AU30+AX30+BA30+BD30+BI30+BL30+BO30+BR30+BW30+BZ30+CC30+CF30+CK30+CN30+CQ30+CT30+CY30+DB30+DE30+DH30+DM30+DP30+DS30+DV30+DY30</f>
        <v>2</v>
      </c>
      <c r="R30" s="69"/>
      <c r="S30" s="69" t="n">
        <v>60</v>
      </c>
      <c r="T30" s="69"/>
      <c r="U30" s="198" t="n">
        <v>36.44</v>
      </c>
      <c r="V30" s="198"/>
      <c r="W30" s="198"/>
      <c r="X30" s="13"/>
      <c r="Y30" s="13"/>
      <c r="Z30" s="13"/>
      <c r="AA30" s="13"/>
      <c r="AB30" s="13"/>
      <c r="AC30" s="13"/>
      <c r="AD30" s="43"/>
      <c r="AF30" s="195" t="n">
        <f aca="false">$A30</f>
        <v>19</v>
      </c>
      <c r="AG30" s="69" t="n">
        <v>2</v>
      </c>
      <c r="AH30" s="21" t="n">
        <f aca="false">(AG30/$S30)*$U30</f>
        <v>1.21466666666667</v>
      </c>
      <c r="AI30" s="21"/>
      <c r="AJ30" s="69" t="n">
        <v>0</v>
      </c>
      <c r="AK30" s="21" t="n">
        <f aca="false">(AJ30/$S30)*$U30</f>
        <v>0</v>
      </c>
      <c r="AL30" s="21"/>
      <c r="AM30" s="69" t="n">
        <v>0</v>
      </c>
      <c r="AN30" s="21" t="n">
        <f aca="false">(AM30/$S30)*$U30</f>
        <v>0</v>
      </c>
      <c r="AO30" s="21"/>
      <c r="AP30" s="69" t="n">
        <v>0</v>
      </c>
      <c r="AQ30" s="21" t="n">
        <f aca="false">(AP30/$S30)*$U30</f>
        <v>0</v>
      </c>
      <c r="AR30" s="21"/>
      <c r="AS30" s="199"/>
      <c r="AT30" s="195" t="n">
        <f aca="false">$A30</f>
        <v>19</v>
      </c>
      <c r="AU30" s="69"/>
      <c r="AV30" s="21"/>
      <c r="AW30" s="21"/>
      <c r="AX30" s="69"/>
      <c r="AY30" s="21"/>
      <c r="AZ30" s="21"/>
      <c r="BA30" s="69"/>
      <c r="BB30" s="21"/>
      <c r="BC30" s="21"/>
      <c r="BD30" s="69"/>
      <c r="BE30" s="21"/>
      <c r="BF30" s="21"/>
      <c r="BG30" s="199"/>
      <c r="BH30" s="195" t="n">
        <f aca="false">$A30</f>
        <v>19</v>
      </c>
      <c r="BI30" s="69"/>
      <c r="BJ30" s="21"/>
      <c r="BK30" s="21"/>
      <c r="BL30" s="69"/>
      <c r="BM30" s="21"/>
      <c r="BN30" s="21"/>
      <c r="BO30" s="69"/>
      <c r="BP30" s="21"/>
      <c r="BQ30" s="21"/>
      <c r="BR30" s="69"/>
      <c r="BS30" s="21"/>
      <c r="BT30" s="21"/>
      <c r="BU30" s="199"/>
      <c r="BV30" s="195" t="n">
        <f aca="false">$A30</f>
        <v>19</v>
      </c>
      <c r="BW30" s="69"/>
      <c r="BX30" s="21"/>
      <c r="BY30" s="21"/>
      <c r="BZ30" s="69"/>
      <c r="CA30" s="21"/>
      <c r="CB30" s="21"/>
      <c r="CC30" s="69"/>
      <c r="CD30" s="21"/>
      <c r="CE30" s="21"/>
      <c r="CF30" s="69"/>
      <c r="CG30" s="21"/>
      <c r="CH30" s="21"/>
      <c r="CI30" s="199"/>
      <c r="CJ30" s="195" t="n">
        <f aca="false">$A30</f>
        <v>19</v>
      </c>
      <c r="CK30" s="69"/>
      <c r="CL30" s="21"/>
      <c r="CM30" s="21"/>
      <c r="CN30" s="69"/>
      <c r="CO30" s="21"/>
      <c r="CP30" s="21"/>
      <c r="CQ30" s="69"/>
      <c r="CR30" s="21"/>
      <c r="CS30" s="21"/>
      <c r="CT30" s="69"/>
      <c r="CU30" s="21"/>
      <c r="CV30" s="21"/>
      <c r="CW30" s="199"/>
      <c r="CX30" s="195" t="n">
        <f aca="false">$A30</f>
        <v>19</v>
      </c>
      <c r="CY30" s="69"/>
      <c r="CZ30" s="21"/>
      <c r="DA30" s="21"/>
      <c r="DB30" s="69"/>
      <c r="DC30" s="21"/>
      <c r="DD30" s="21"/>
      <c r="DE30" s="69"/>
      <c r="DF30" s="21"/>
      <c r="DG30" s="21"/>
      <c r="DH30" s="69"/>
      <c r="DI30" s="21"/>
      <c r="DJ30" s="21"/>
      <c r="DK30" s="199"/>
      <c r="DL30" s="195" t="n">
        <f aca="false">$A30</f>
        <v>19</v>
      </c>
      <c r="DM30" s="69"/>
      <c r="DN30" s="21"/>
      <c r="DO30" s="21"/>
      <c r="DP30" s="69"/>
      <c r="DQ30" s="21"/>
      <c r="DR30" s="21"/>
      <c r="DS30" s="69"/>
      <c r="DT30" s="21"/>
      <c r="DU30" s="21"/>
      <c r="DV30" s="69"/>
      <c r="DW30" s="21"/>
      <c r="DX30" s="21"/>
      <c r="DY30" s="21"/>
      <c r="DZ30" s="21"/>
      <c r="EA30" s="21"/>
      <c r="EB30" s="199"/>
      <c r="EC30" s="199"/>
      <c r="ED30" s="199"/>
      <c r="EE30" s="199"/>
      <c r="EF30" s="199"/>
    </row>
    <row r="31" customFormat="false" ht="33.75" hidden="false" customHeight="true" outlineLevel="0" collapsed="false">
      <c r="A31" s="195" t="n">
        <v>20</v>
      </c>
      <c r="B31" s="196" t="s">
        <v>393</v>
      </c>
      <c r="C31" s="196"/>
      <c r="D31" s="196"/>
      <c r="E31" s="196"/>
      <c r="F31" s="196"/>
      <c r="G31" s="196"/>
      <c r="H31" s="196"/>
      <c r="I31" s="196"/>
      <c r="J31" s="196"/>
      <c r="K31" s="196"/>
      <c r="L31" s="13"/>
      <c r="M31" s="13"/>
      <c r="N31" s="13"/>
      <c r="O31" s="197" t="s">
        <v>370</v>
      </c>
      <c r="P31" s="197"/>
      <c r="Q31" s="69" t="n">
        <f aca="false">AG31+AJ31+AM31+AP31+AU31+AX31+BA31+BD31+BI31+BL31+BO31+BR31+BW31+BZ31+CC31+CF31+CK31+CN31+CQ31+CT31+CY31+DB31+DE31+DH31+DM31+DP31+DS31+DV31+DY31</f>
        <v>1</v>
      </c>
      <c r="R31" s="69"/>
      <c r="S31" s="69" t="n">
        <v>60</v>
      </c>
      <c r="T31" s="69"/>
      <c r="U31" s="198" t="n">
        <v>7237.9</v>
      </c>
      <c r="V31" s="198"/>
      <c r="W31" s="198"/>
      <c r="X31" s="13"/>
      <c r="Y31" s="13"/>
      <c r="Z31" s="13"/>
      <c r="AA31" s="13"/>
      <c r="AB31" s="13"/>
      <c r="AC31" s="13"/>
      <c r="AD31" s="43"/>
      <c r="AE31" s="43"/>
      <c r="AF31" s="230" t="n">
        <v>28</v>
      </c>
      <c r="AG31" s="69" t="n">
        <v>1</v>
      </c>
      <c r="AH31" s="21" t="n">
        <f aca="false">(AG31/$S31)*$U31</f>
        <v>120.631666666667</v>
      </c>
      <c r="AI31" s="21"/>
      <c r="AJ31" s="69" t="n">
        <v>0</v>
      </c>
      <c r="AK31" s="21" t="n">
        <f aca="false">(AJ31/$S31)*$U31</f>
        <v>0</v>
      </c>
      <c r="AL31" s="21"/>
      <c r="AM31" s="69" t="n">
        <v>0</v>
      </c>
      <c r="AN31" s="21" t="n">
        <f aca="false">(AM31/$S31)*$U31</f>
        <v>0</v>
      </c>
      <c r="AO31" s="21"/>
      <c r="AP31" s="69" t="n">
        <v>0</v>
      </c>
      <c r="AQ31" s="21" t="n">
        <f aca="false">(AP31/$S31)*$U31</f>
        <v>0</v>
      </c>
      <c r="AR31" s="21"/>
      <c r="AS31" s="199"/>
      <c r="AT31" s="195"/>
      <c r="AU31" s="69"/>
      <c r="AV31" s="21"/>
      <c r="AW31" s="21"/>
      <c r="AX31" s="69"/>
      <c r="AY31" s="21"/>
      <c r="AZ31" s="21"/>
      <c r="BA31" s="69"/>
      <c r="BB31" s="21"/>
      <c r="BC31" s="21"/>
      <c r="BD31" s="69"/>
      <c r="BE31" s="202"/>
      <c r="BF31" s="202"/>
      <c r="BG31" s="199"/>
      <c r="BH31" s="195"/>
      <c r="BI31" s="69"/>
      <c r="BJ31" s="21"/>
      <c r="BK31" s="21"/>
      <c r="BL31" s="69"/>
      <c r="BM31" s="21"/>
      <c r="BN31" s="21"/>
      <c r="BO31" s="69"/>
      <c r="BP31" s="21"/>
      <c r="BQ31" s="21"/>
      <c r="BR31" s="69"/>
      <c r="BS31" s="21"/>
      <c r="BT31" s="21"/>
      <c r="BU31" s="199"/>
      <c r="BV31" s="195"/>
      <c r="BW31" s="69"/>
      <c r="BX31" s="21"/>
      <c r="BY31" s="21"/>
      <c r="BZ31" s="69"/>
      <c r="CA31" s="21"/>
      <c r="CB31" s="21"/>
      <c r="CC31" s="69"/>
      <c r="CD31" s="21"/>
      <c r="CE31" s="21"/>
      <c r="CF31" s="69"/>
      <c r="CG31" s="21"/>
      <c r="CH31" s="21"/>
      <c r="CI31" s="199"/>
      <c r="CJ31" s="195"/>
      <c r="CK31" s="69"/>
      <c r="CL31" s="21"/>
      <c r="CM31" s="21"/>
      <c r="CN31" s="69"/>
      <c r="CO31" s="21"/>
      <c r="CP31" s="21"/>
      <c r="CQ31" s="69"/>
      <c r="CR31" s="21"/>
      <c r="CS31" s="21"/>
      <c r="CT31" s="69"/>
      <c r="CU31" s="21"/>
      <c r="CV31" s="21"/>
      <c r="CW31" s="199"/>
      <c r="CX31" s="195"/>
      <c r="CY31" s="69"/>
      <c r="CZ31" s="21"/>
      <c r="DA31" s="21"/>
      <c r="DB31" s="69"/>
      <c r="DC31" s="21"/>
      <c r="DD31" s="21"/>
      <c r="DE31" s="69"/>
      <c r="DF31" s="21"/>
      <c r="DG31" s="21"/>
      <c r="DH31" s="69"/>
      <c r="DI31" s="21"/>
      <c r="DJ31" s="21"/>
      <c r="DK31" s="199"/>
      <c r="DL31" s="195"/>
      <c r="DM31" s="69"/>
      <c r="DN31" s="21"/>
      <c r="DO31" s="21"/>
      <c r="DP31" s="69"/>
      <c r="DQ31" s="21"/>
      <c r="DR31" s="21"/>
      <c r="DS31" s="69"/>
      <c r="DT31" s="21"/>
      <c r="DU31" s="21"/>
      <c r="DV31" s="69"/>
      <c r="DW31" s="21"/>
      <c r="DX31" s="21"/>
      <c r="DY31" s="21"/>
      <c r="DZ31" s="21"/>
      <c r="EA31" s="21"/>
      <c r="EB31" s="199"/>
      <c r="EC31" s="199"/>
      <c r="ED31" s="199"/>
      <c r="EE31" s="199"/>
      <c r="EF31" s="199"/>
    </row>
    <row r="32" customFormat="false" ht="33.75" hidden="false" customHeight="true" outlineLevel="0" collapsed="false">
      <c r="A32" s="195" t="n">
        <v>21</v>
      </c>
      <c r="B32" s="196" t="s">
        <v>394</v>
      </c>
      <c r="C32" s="196"/>
      <c r="D32" s="196"/>
      <c r="E32" s="196"/>
      <c r="F32" s="196"/>
      <c r="G32" s="196"/>
      <c r="H32" s="196"/>
      <c r="I32" s="196"/>
      <c r="J32" s="196"/>
      <c r="K32" s="196"/>
      <c r="L32" s="13"/>
      <c r="M32" s="13"/>
      <c r="N32" s="13"/>
      <c r="O32" s="197" t="s">
        <v>370</v>
      </c>
      <c r="P32" s="197"/>
      <c r="Q32" s="69" t="n">
        <f aca="false">AG32+AJ32+AM32+AP32+AU32+AX32+BA32+BD32+BI32+BL32+BO32+BR32+BW32+BZ32+CC32+CF32+CK32+CN32+CQ32+CT32+CY32+DB32+DE32+DH32+DM32+DP32+DS32+DV32+DY32</f>
        <v>1</v>
      </c>
      <c r="R32" s="69"/>
      <c r="S32" s="69" t="n">
        <v>60</v>
      </c>
      <c r="T32" s="69"/>
      <c r="U32" s="198" t="n">
        <v>450.49</v>
      </c>
      <c r="V32" s="198"/>
      <c r="W32" s="198"/>
      <c r="X32" s="69"/>
      <c r="Y32" s="69"/>
      <c r="Z32" s="69"/>
      <c r="AA32" s="69"/>
      <c r="AB32" s="69"/>
      <c r="AC32" s="69"/>
      <c r="AD32" s="43"/>
      <c r="AE32" s="43"/>
      <c r="AF32" s="230" t="n">
        <v>29</v>
      </c>
      <c r="AG32" s="69" t="n">
        <v>1</v>
      </c>
      <c r="AH32" s="21" t="n">
        <f aca="false">(AG32/$S32)*$U32</f>
        <v>7.50816666666667</v>
      </c>
      <c r="AI32" s="21"/>
      <c r="AJ32" s="69" t="n">
        <v>0</v>
      </c>
      <c r="AK32" s="21" t="n">
        <f aca="false">(AJ32/$S32)*$U32</f>
        <v>0</v>
      </c>
      <c r="AL32" s="21"/>
      <c r="AM32" s="69" t="n">
        <v>0</v>
      </c>
      <c r="AN32" s="21" t="n">
        <f aca="false">(AM32/$S32)*$U32</f>
        <v>0</v>
      </c>
      <c r="AO32" s="21"/>
      <c r="AP32" s="69" t="n">
        <v>0</v>
      </c>
      <c r="AQ32" s="21" t="n">
        <f aca="false">(AP32/$S32)*$U32</f>
        <v>0</v>
      </c>
      <c r="AR32" s="21"/>
      <c r="AS32" s="199"/>
      <c r="AT32" s="195"/>
      <c r="AU32" s="69"/>
      <c r="AV32" s="21"/>
      <c r="AW32" s="21"/>
      <c r="AX32" s="69"/>
      <c r="AY32" s="21"/>
      <c r="AZ32" s="21"/>
      <c r="BA32" s="69"/>
      <c r="BB32" s="21"/>
      <c r="BC32" s="21"/>
      <c r="BD32" s="69"/>
      <c r="BE32" s="21"/>
      <c r="BF32" s="21"/>
      <c r="BG32" s="199"/>
      <c r="BH32" s="195"/>
      <c r="BI32" s="69"/>
      <c r="BJ32" s="21"/>
      <c r="BK32" s="21"/>
      <c r="BL32" s="69"/>
      <c r="BM32" s="21"/>
      <c r="BN32" s="21"/>
      <c r="BO32" s="69"/>
      <c r="BP32" s="21"/>
      <c r="BQ32" s="21"/>
      <c r="BR32" s="69"/>
      <c r="BS32" s="21"/>
      <c r="BT32" s="21"/>
      <c r="BU32" s="199"/>
      <c r="BV32" s="195"/>
      <c r="BW32" s="69"/>
      <c r="BX32" s="21"/>
      <c r="BY32" s="21"/>
      <c r="BZ32" s="69"/>
      <c r="CA32" s="21"/>
      <c r="CB32" s="21"/>
      <c r="CC32" s="69"/>
      <c r="CD32" s="21"/>
      <c r="CE32" s="21"/>
      <c r="CF32" s="69"/>
      <c r="CG32" s="21"/>
      <c r="CH32" s="21"/>
      <c r="CI32" s="199"/>
      <c r="CJ32" s="195"/>
      <c r="CK32" s="69"/>
      <c r="CL32" s="21"/>
      <c r="CM32" s="21"/>
      <c r="CN32" s="69"/>
      <c r="CO32" s="21"/>
      <c r="CP32" s="21"/>
      <c r="CQ32" s="69"/>
      <c r="CR32" s="21"/>
      <c r="CS32" s="21"/>
      <c r="CT32" s="69"/>
      <c r="CU32" s="21"/>
      <c r="CV32" s="21"/>
      <c r="CW32" s="199"/>
      <c r="CX32" s="195"/>
      <c r="CY32" s="69"/>
      <c r="CZ32" s="21"/>
      <c r="DA32" s="21"/>
      <c r="DB32" s="69"/>
      <c r="DC32" s="21"/>
      <c r="DD32" s="21"/>
      <c r="DE32" s="69"/>
      <c r="DF32" s="21"/>
      <c r="DG32" s="21"/>
      <c r="DH32" s="69"/>
      <c r="DI32" s="21"/>
      <c r="DJ32" s="21"/>
      <c r="DK32" s="199"/>
      <c r="DL32" s="195"/>
      <c r="DM32" s="69"/>
      <c r="DN32" s="21"/>
      <c r="DO32" s="21"/>
      <c r="DP32" s="69"/>
      <c r="DQ32" s="21"/>
      <c r="DR32" s="21"/>
      <c r="DS32" s="69"/>
      <c r="DT32" s="21"/>
      <c r="DU32" s="21"/>
      <c r="DV32" s="69"/>
      <c r="DW32" s="21"/>
      <c r="DX32" s="21"/>
      <c r="DY32" s="21"/>
      <c r="DZ32" s="21"/>
      <c r="EA32" s="21"/>
      <c r="EB32" s="199"/>
      <c r="EC32" s="199"/>
      <c r="ED32" s="199"/>
      <c r="EE32" s="199"/>
      <c r="EF32" s="199"/>
    </row>
    <row r="33" customFormat="false" ht="30" hidden="false" customHeight="true" outlineLevel="0" collapsed="false">
      <c r="A33" s="231" t="s">
        <v>345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8"/>
      <c r="Y33" s="28"/>
      <c r="Z33" s="28"/>
      <c r="AA33" s="28"/>
      <c r="AB33" s="28"/>
      <c r="AC33" s="28"/>
      <c r="AD33" s="209" t="s">
        <v>346</v>
      </c>
      <c r="AE33" s="209"/>
      <c r="AF33" s="205"/>
      <c r="AG33" s="206"/>
      <c r="AH33" s="208" t="n">
        <f aca="false">SUM(AH12:AI32)</f>
        <v>1686.209</v>
      </c>
      <c r="AI33" s="208"/>
      <c r="AK33" s="208" t="n">
        <f aca="false">SUM(AK12:AL32)</f>
        <v>100.144666666667</v>
      </c>
      <c r="AL33" s="208"/>
      <c r="AN33" s="208" t="n">
        <f aca="false">SUM(AN12:AO32)</f>
        <v>286.335</v>
      </c>
      <c r="AO33" s="208"/>
      <c r="AQ33" s="208" t="n">
        <f aca="false">SUM(AQ12:AR32)</f>
        <v>286.335</v>
      </c>
      <c r="AR33" s="208"/>
      <c r="AS33" s="232"/>
      <c r="AT33" s="205"/>
      <c r="AU33" s="206"/>
      <c r="AV33" s="208" t="n">
        <f aca="false">SUM(AV12:AW32)</f>
        <v>118.626</v>
      </c>
      <c r="AW33" s="208"/>
      <c r="AY33" s="208" t="n">
        <f aca="false">SUM(AY12:AZ32)</f>
        <v>118.626</v>
      </c>
      <c r="AZ33" s="208"/>
      <c r="BB33" s="208" t="n">
        <f aca="false">SUM(BB12:BC32)</f>
        <v>118.626</v>
      </c>
      <c r="BC33" s="208"/>
      <c r="BE33" s="208" t="n">
        <f aca="false">SUM(BE12:BF32)</f>
        <v>118.626</v>
      </c>
      <c r="BF33" s="208"/>
      <c r="BG33" s="233"/>
      <c r="BH33" s="205"/>
      <c r="BI33" s="206"/>
      <c r="BJ33" s="208" t="n">
        <f aca="false">SUM(BJ12:BK32)</f>
        <v>118.626</v>
      </c>
      <c r="BK33" s="208"/>
      <c r="BM33" s="208" t="n">
        <f aca="false">SUM(BM12:BN32)</f>
        <v>118.626</v>
      </c>
      <c r="BN33" s="208"/>
      <c r="BP33" s="208" t="n">
        <f aca="false">SUM(BP12:BQ32)</f>
        <v>118.626</v>
      </c>
      <c r="BQ33" s="208"/>
      <c r="BS33" s="208" t="n">
        <f aca="false">SUM(BS12:BT32)</f>
        <v>118.626</v>
      </c>
      <c r="BT33" s="208"/>
      <c r="BU33" s="233"/>
      <c r="BV33" s="205"/>
      <c r="BW33" s="206"/>
      <c r="BX33" s="208" t="n">
        <f aca="false">SUM(BX12:BY32)</f>
        <v>118.626</v>
      </c>
      <c r="BY33" s="208"/>
      <c r="CA33" s="208" t="n">
        <f aca="false">SUM(CA12:CB32)</f>
        <v>118.626</v>
      </c>
      <c r="CB33" s="208"/>
      <c r="CD33" s="208" t="n">
        <f aca="false">SUM(CD12:CE32)</f>
        <v>118.626</v>
      </c>
      <c r="CE33" s="208"/>
      <c r="CG33" s="208" t="n">
        <f aca="false">SUM(CG12:CH32)</f>
        <v>118.626</v>
      </c>
      <c r="CH33" s="208"/>
      <c r="CI33" s="233"/>
      <c r="CJ33" s="205"/>
      <c r="CK33" s="206"/>
      <c r="CL33" s="208" t="n">
        <f aca="false">SUM(CL12:CM32)</f>
        <v>118.626</v>
      </c>
      <c r="CM33" s="208"/>
      <c r="CO33" s="208" t="n">
        <f aca="false">SUM(CO12:CP32)</f>
        <v>118.626</v>
      </c>
      <c r="CP33" s="208"/>
      <c r="CR33" s="208" t="n">
        <f aca="false">SUM(CR12:CS32)</f>
        <v>118.626</v>
      </c>
      <c r="CS33" s="208"/>
      <c r="CU33" s="208" t="n">
        <f aca="false">SUM(CU12:CV32)</f>
        <v>118.626</v>
      </c>
      <c r="CV33" s="208"/>
      <c r="CW33" s="233"/>
      <c r="CX33" s="205"/>
      <c r="CY33" s="206"/>
      <c r="CZ33" s="208" t="n">
        <f aca="false">SUM(CZ12:DA32)</f>
        <v>118.626</v>
      </c>
      <c r="DA33" s="208"/>
      <c r="DC33" s="208" t="n">
        <f aca="false">SUM(DC12:DD32)</f>
        <v>118.626</v>
      </c>
      <c r="DD33" s="208"/>
      <c r="DF33" s="208" t="n">
        <f aca="false">SUM(DF12:DG32)</f>
        <v>118.626</v>
      </c>
      <c r="DG33" s="208"/>
      <c r="DI33" s="208" t="n">
        <f aca="false">SUM(DI12:DJ32)</f>
        <v>118.626</v>
      </c>
      <c r="DJ33" s="208"/>
      <c r="DK33" s="233"/>
      <c r="DL33" s="205"/>
      <c r="DM33" s="206"/>
      <c r="DN33" s="208" t="n">
        <f aca="false">SUM(DN12:DO32)</f>
        <v>118.626</v>
      </c>
      <c r="DO33" s="208"/>
      <c r="DQ33" s="208" t="n">
        <f aca="false">SUM(DQ12:DR32)</f>
        <v>118.626</v>
      </c>
      <c r="DR33" s="208"/>
      <c r="DT33" s="208" t="n">
        <f aca="false">SUM(DT12:DU32)</f>
        <v>118.626</v>
      </c>
      <c r="DU33" s="208"/>
      <c r="DW33" s="208" t="n">
        <f aca="false">SUM(DW12:DX32)</f>
        <v>118.626</v>
      </c>
      <c r="DX33" s="208"/>
      <c r="DY33" s="208"/>
      <c r="DZ33" s="208" t="n">
        <f aca="false">SUM(DZ16:DZ32)</f>
        <v>4.48266666666667</v>
      </c>
      <c r="EA33" s="208"/>
      <c r="EB33" s="233"/>
      <c r="EC33" s="233"/>
      <c r="ED33" s="233"/>
      <c r="EE33" s="233"/>
      <c r="EF33" s="233"/>
    </row>
    <row r="34" customFormat="false" ht="15" hidden="false" customHeight="true" outlineLevel="0" collapsed="false">
      <c r="AD34" s="3" t="s">
        <v>347</v>
      </c>
      <c r="AE34" s="3"/>
      <c r="AF34" s="211"/>
      <c r="AG34" s="212" t="n">
        <v>0.07</v>
      </c>
      <c r="AH34" s="198" t="n">
        <f aca="false">AH33*AG34</f>
        <v>118.03463</v>
      </c>
      <c r="AI34" s="198"/>
      <c r="AJ34" s="212" t="n">
        <f aca="false">$AG$34</f>
        <v>0.07</v>
      </c>
      <c r="AK34" s="198" t="n">
        <f aca="false">AK33*AJ34</f>
        <v>7.01012666666667</v>
      </c>
      <c r="AL34" s="198"/>
      <c r="AM34" s="212" t="n">
        <f aca="false">$AG$34</f>
        <v>0.07</v>
      </c>
      <c r="AN34" s="198" t="n">
        <f aca="false">AN33*AM34</f>
        <v>20.04345</v>
      </c>
      <c r="AO34" s="198"/>
      <c r="AP34" s="212" t="n">
        <f aca="false">$AG$34</f>
        <v>0.07</v>
      </c>
      <c r="AQ34" s="198" t="n">
        <f aca="false">AQ33*AP34</f>
        <v>20.04345</v>
      </c>
      <c r="AR34" s="198"/>
      <c r="AS34" s="234"/>
      <c r="AT34" s="211"/>
      <c r="AU34" s="212" t="n">
        <f aca="false">AP34</f>
        <v>0.07</v>
      </c>
      <c r="AV34" s="198" t="n">
        <f aca="false">AV33*AU34</f>
        <v>8.30382</v>
      </c>
      <c r="AW34" s="198"/>
      <c r="AX34" s="212" t="n">
        <f aca="false">$AG$34</f>
        <v>0.07</v>
      </c>
      <c r="AY34" s="198" t="n">
        <f aca="false">AY33*AX34</f>
        <v>8.30382</v>
      </c>
      <c r="AZ34" s="198"/>
      <c r="BA34" s="212" t="n">
        <f aca="false">$AG$34</f>
        <v>0.07</v>
      </c>
      <c r="BB34" s="198" t="n">
        <f aca="false">BB33*BA34</f>
        <v>8.30382</v>
      </c>
      <c r="BC34" s="198"/>
      <c r="BD34" s="212" t="n">
        <f aca="false">$AG$34</f>
        <v>0.07</v>
      </c>
      <c r="BE34" s="198" t="n">
        <f aca="false">BE33*BD34</f>
        <v>8.30382</v>
      </c>
      <c r="BF34" s="198"/>
      <c r="BG34" s="234"/>
      <c r="BH34" s="211"/>
      <c r="BI34" s="212" t="n">
        <f aca="false">AU34</f>
        <v>0.07</v>
      </c>
      <c r="BJ34" s="198" t="n">
        <f aca="false">BJ33*BI34</f>
        <v>8.30382</v>
      </c>
      <c r="BK34" s="198"/>
      <c r="BL34" s="212" t="n">
        <f aca="false">$AG$34</f>
        <v>0.07</v>
      </c>
      <c r="BM34" s="198" t="n">
        <f aca="false">BM33*BL34</f>
        <v>8.30382</v>
      </c>
      <c r="BN34" s="198"/>
      <c r="BO34" s="212" t="n">
        <f aca="false">$AG$34</f>
        <v>0.07</v>
      </c>
      <c r="BP34" s="198" t="n">
        <f aca="false">BP33*BO34</f>
        <v>8.30382</v>
      </c>
      <c r="BQ34" s="198"/>
      <c r="BR34" s="212" t="n">
        <f aca="false">$AG$34</f>
        <v>0.07</v>
      </c>
      <c r="BS34" s="198" t="n">
        <f aca="false">BS33*BR34</f>
        <v>8.30382</v>
      </c>
      <c r="BT34" s="198"/>
      <c r="BU34" s="234"/>
      <c r="BV34" s="211"/>
      <c r="BW34" s="212" t="n">
        <f aca="false">BI34</f>
        <v>0.07</v>
      </c>
      <c r="BX34" s="198" t="n">
        <f aca="false">BX33*BW34</f>
        <v>8.30382</v>
      </c>
      <c r="BY34" s="198"/>
      <c r="BZ34" s="212" t="n">
        <f aca="false">$AG$34</f>
        <v>0.07</v>
      </c>
      <c r="CA34" s="198" t="n">
        <f aca="false">CA33*BZ34</f>
        <v>8.30382</v>
      </c>
      <c r="CB34" s="198"/>
      <c r="CC34" s="212" t="n">
        <f aca="false">$AG$34</f>
        <v>0.07</v>
      </c>
      <c r="CD34" s="198" t="n">
        <f aca="false">CD33*CC34</f>
        <v>8.30382</v>
      </c>
      <c r="CE34" s="198"/>
      <c r="CF34" s="212" t="n">
        <f aca="false">$AG$34</f>
        <v>0.07</v>
      </c>
      <c r="CG34" s="198" t="n">
        <f aca="false">CG33*CF34</f>
        <v>8.30382</v>
      </c>
      <c r="CH34" s="198"/>
      <c r="CI34" s="234"/>
      <c r="CJ34" s="211"/>
      <c r="CK34" s="212" t="n">
        <f aca="false">BW34</f>
        <v>0.07</v>
      </c>
      <c r="CL34" s="198" t="n">
        <f aca="false">CL33*CK34</f>
        <v>8.30382</v>
      </c>
      <c r="CM34" s="198"/>
      <c r="CN34" s="212" t="n">
        <f aca="false">$AG$34</f>
        <v>0.07</v>
      </c>
      <c r="CO34" s="198" t="n">
        <f aca="false">CO33*CN34</f>
        <v>8.30382</v>
      </c>
      <c r="CP34" s="198"/>
      <c r="CQ34" s="212" t="n">
        <f aca="false">$AG$34</f>
        <v>0.07</v>
      </c>
      <c r="CR34" s="198" t="n">
        <f aca="false">CR33*CQ34</f>
        <v>8.30382</v>
      </c>
      <c r="CS34" s="198"/>
      <c r="CT34" s="212" t="n">
        <f aca="false">$AG$34</f>
        <v>0.07</v>
      </c>
      <c r="CU34" s="198" t="n">
        <f aca="false">CU33*CT34</f>
        <v>8.30382</v>
      </c>
      <c r="CV34" s="198"/>
      <c r="CW34" s="234"/>
      <c r="CX34" s="211"/>
      <c r="CY34" s="212" t="n">
        <f aca="false">CK34</f>
        <v>0.07</v>
      </c>
      <c r="CZ34" s="198" t="n">
        <f aca="false">CZ33*CY34</f>
        <v>8.30382</v>
      </c>
      <c r="DA34" s="198"/>
      <c r="DB34" s="212" t="n">
        <f aca="false">$AG$34</f>
        <v>0.07</v>
      </c>
      <c r="DC34" s="198" t="n">
        <f aca="false">DC33*DB34</f>
        <v>8.30382</v>
      </c>
      <c r="DD34" s="198"/>
      <c r="DE34" s="212" t="n">
        <f aca="false">$AG$34</f>
        <v>0.07</v>
      </c>
      <c r="DF34" s="198" t="n">
        <f aca="false">DF33*DE34</f>
        <v>8.30382</v>
      </c>
      <c r="DG34" s="198"/>
      <c r="DH34" s="212" t="n">
        <f aca="false">$AG$34</f>
        <v>0.07</v>
      </c>
      <c r="DI34" s="198" t="n">
        <f aca="false">DI33*DH34</f>
        <v>8.30382</v>
      </c>
      <c r="DJ34" s="198"/>
      <c r="DK34" s="234"/>
      <c r="DL34" s="211"/>
      <c r="DM34" s="212" t="n">
        <f aca="false">CY34</f>
        <v>0.07</v>
      </c>
      <c r="DN34" s="198" t="n">
        <f aca="false">DN33*DM34</f>
        <v>8.30382</v>
      </c>
      <c r="DO34" s="198"/>
      <c r="DP34" s="212" t="n">
        <f aca="false">$AG$34</f>
        <v>0.07</v>
      </c>
      <c r="DQ34" s="198" t="n">
        <f aca="false">DQ33*DP34</f>
        <v>8.30382</v>
      </c>
      <c r="DR34" s="198"/>
      <c r="DS34" s="212" t="n">
        <f aca="false">$AG$34</f>
        <v>0.07</v>
      </c>
      <c r="DT34" s="198" t="n">
        <f aca="false">DT33*DS34</f>
        <v>8.30382</v>
      </c>
      <c r="DU34" s="198"/>
      <c r="DV34" s="212" t="n">
        <f aca="false">$AG$34</f>
        <v>0.07</v>
      </c>
      <c r="DW34" s="198" t="n">
        <f aca="false">DW33*DV34</f>
        <v>8.30382</v>
      </c>
      <c r="DX34" s="198"/>
      <c r="DY34" s="218" t="n">
        <f aca="false">AG34</f>
        <v>0.07</v>
      </c>
      <c r="DZ34" s="198" t="n">
        <f aca="false">DZ33*DY34</f>
        <v>0.313786666666667</v>
      </c>
      <c r="EA34" s="198"/>
      <c r="EB34" s="234"/>
      <c r="EC34" s="234"/>
      <c r="ED34" s="234"/>
      <c r="EE34" s="234"/>
      <c r="EF34" s="234"/>
    </row>
    <row r="35" customFormat="false" ht="15.75" hidden="false" customHeight="true" outlineLevel="0" collapsed="false">
      <c r="A35" s="2" t="s">
        <v>348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3"/>
      <c r="AE35" s="3"/>
      <c r="AF35" s="211"/>
      <c r="AG35" s="212"/>
      <c r="AH35" s="198"/>
      <c r="AI35" s="198"/>
      <c r="AJ35" s="212"/>
      <c r="AK35" s="198"/>
      <c r="AL35" s="198"/>
      <c r="AM35" s="212"/>
      <c r="AN35" s="198"/>
      <c r="AO35" s="198"/>
      <c r="AP35" s="212"/>
      <c r="AQ35" s="198"/>
      <c r="AR35" s="198"/>
      <c r="AS35" s="234"/>
      <c r="AT35" s="211"/>
      <c r="AU35" s="212"/>
      <c r="AV35" s="198"/>
      <c r="AW35" s="198"/>
      <c r="AX35" s="212"/>
      <c r="AY35" s="198"/>
      <c r="AZ35" s="198"/>
      <c r="BA35" s="212"/>
      <c r="BB35" s="198"/>
      <c r="BC35" s="198"/>
      <c r="BD35" s="212"/>
      <c r="BE35" s="198"/>
      <c r="BF35" s="198"/>
      <c r="BG35" s="234"/>
      <c r="BH35" s="211"/>
      <c r="BI35" s="212"/>
      <c r="BJ35" s="198"/>
      <c r="BK35" s="198"/>
      <c r="BL35" s="212"/>
      <c r="BM35" s="198"/>
      <c r="BN35" s="198"/>
      <c r="BO35" s="212"/>
      <c r="BP35" s="198"/>
      <c r="BQ35" s="198"/>
      <c r="BR35" s="212"/>
      <c r="BS35" s="198"/>
      <c r="BT35" s="198"/>
      <c r="BU35" s="234"/>
      <c r="BV35" s="211"/>
      <c r="BW35" s="212"/>
      <c r="BX35" s="198"/>
      <c r="BY35" s="198"/>
      <c r="BZ35" s="212"/>
      <c r="CA35" s="198"/>
      <c r="CB35" s="198"/>
      <c r="CC35" s="212"/>
      <c r="CD35" s="198"/>
      <c r="CE35" s="198"/>
      <c r="CF35" s="212"/>
      <c r="CG35" s="198"/>
      <c r="CH35" s="198"/>
      <c r="CI35" s="234"/>
      <c r="CJ35" s="211"/>
      <c r="CK35" s="212"/>
      <c r="CL35" s="198"/>
      <c r="CM35" s="198"/>
      <c r="CN35" s="212"/>
      <c r="CO35" s="198"/>
      <c r="CP35" s="198"/>
      <c r="CQ35" s="212"/>
      <c r="CR35" s="198"/>
      <c r="CS35" s="198"/>
      <c r="CT35" s="212"/>
      <c r="CU35" s="198"/>
      <c r="CV35" s="198"/>
      <c r="CW35" s="234"/>
      <c r="CX35" s="211"/>
      <c r="CY35" s="212"/>
      <c r="CZ35" s="198"/>
      <c r="DA35" s="198"/>
      <c r="DB35" s="212"/>
      <c r="DC35" s="198"/>
      <c r="DD35" s="198"/>
      <c r="DE35" s="212"/>
      <c r="DF35" s="198"/>
      <c r="DG35" s="198"/>
      <c r="DH35" s="212"/>
      <c r="DI35" s="198"/>
      <c r="DJ35" s="198"/>
      <c r="DK35" s="234"/>
      <c r="DL35" s="211"/>
      <c r="DM35" s="212"/>
      <c r="DN35" s="198"/>
      <c r="DO35" s="198"/>
      <c r="DP35" s="212"/>
      <c r="DQ35" s="198"/>
      <c r="DR35" s="198"/>
      <c r="DS35" s="212"/>
      <c r="DT35" s="198"/>
      <c r="DU35" s="198"/>
      <c r="DV35" s="212"/>
      <c r="DW35" s="198"/>
      <c r="DX35" s="198"/>
      <c r="DY35" s="218"/>
      <c r="DZ35" s="198"/>
      <c r="EA35" s="198"/>
      <c r="EB35" s="234"/>
      <c r="EC35" s="234"/>
      <c r="ED35" s="234"/>
      <c r="EE35" s="234"/>
      <c r="EF35" s="234"/>
    </row>
    <row r="36" customFormat="false" ht="14.25" hidden="false" customHeight="true" outlineLevel="0" collapsed="false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3" t="s">
        <v>349</v>
      </c>
      <c r="AE36" s="3"/>
      <c r="AF36" s="211"/>
      <c r="AG36" s="212" t="n">
        <v>0.07</v>
      </c>
      <c r="AH36" s="198" t="n">
        <f aca="false">(AH34+AH33)*AG36</f>
        <v>126.2970541</v>
      </c>
      <c r="AI36" s="198"/>
      <c r="AJ36" s="212" t="n">
        <f aca="false">$AG$36</f>
        <v>0.07</v>
      </c>
      <c r="AK36" s="198" t="n">
        <f aca="false">(AK34+AK33)*AJ36</f>
        <v>7.50083553333333</v>
      </c>
      <c r="AL36" s="198"/>
      <c r="AM36" s="212" t="n">
        <f aca="false">$AG$36</f>
        <v>0.07</v>
      </c>
      <c r="AN36" s="198" t="n">
        <f aca="false">(AN34+AN33)*AM36</f>
        <v>21.4464915</v>
      </c>
      <c r="AO36" s="198"/>
      <c r="AP36" s="212" t="n">
        <f aca="false">$AG$36</f>
        <v>0.07</v>
      </c>
      <c r="AQ36" s="198" t="n">
        <f aca="false">(AQ34+AQ33)*AP36</f>
        <v>21.4464915</v>
      </c>
      <c r="AR36" s="198"/>
      <c r="AS36" s="234"/>
      <c r="AT36" s="211"/>
      <c r="AU36" s="212" t="n">
        <f aca="false">AP36</f>
        <v>0.07</v>
      </c>
      <c r="AV36" s="198" t="n">
        <f aca="false">(AV34+AV33)*AU36</f>
        <v>8.8850874</v>
      </c>
      <c r="AW36" s="198"/>
      <c r="AX36" s="212" t="n">
        <f aca="false">$AG$36</f>
        <v>0.07</v>
      </c>
      <c r="AY36" s="198" t="n">
        <f aca="false">(AY34+AY33)*AX36</f>
        <v>8.8850874</v>
      </c>
      <c r="AZ36" s="198"/>
      <c r="BA36" s="212" t="n">
        <f aca="false">$AG$36</f>
        <v>0.07</v>
      </c>
      <c r="BB36" s="198" t="n">
        <f aca="false">(BB34+BB33)*BA36</f>
        <v>8.8850874</v>
      </c>
      <c r="BC36" s="198"/>
      <c r="BD36" s="212" t="n">
        <f aca="false">$AG$36</f>
        <v>0.07</v>
      </c>
      <c r="BE36" s="198" t="n">
        <f aca="false">(BE34+BE33)*BD36</f>
        <v>8.8850874</v>
      </c>
      <c r="BF36" s="198"/>
      <c r="BG36" s="234"/>
      <c r="BH36" s="211"/>
      <c r="BI36" s="212" t="n">
        <f aca="false">AU36</f>
        <v>0.07</v>
      </c>
      <c r="BJ36" s="198" t="n">
        <f aca="false">(BJ34+BJ33)*BI36</f>
        <v>8.8850874</v>
      </c>
      <c r="BK36" s="198"/>
      <c r="BL36" s="212" t="n">
        <f aca="false">$AG$36</f>
        <v>0.07</v>
      </c>
      <c r="BM36" s="198" t="n">
        <f aca="false">(BM34+BM33)*BL36</f>
        <v>8.8850874</v>
      </c>
      <c r="BN36" s="198"/>
      <c r="BO36" s="212" t="n">
        <f aca="false">$AG$36</f>
        <v>0.07</v>
      </c>
      <c r="BP36" s="198" t="n">
        <f aca="false">(BP34+BP33)*BO36</f>
        <v>8.8850874</v>
      </c>
      <c r="BQ36" s="198"/>
      <c r="BR36" s="212" t="n">
        <f aca="false">$AG$36</f>
        <v>0.07</v>
      </c>
      <c r="BS36" s="198" t="n">
        <f aca="false">(BS34+BS33)*BR36</f>
        <v>8.8850874</v>
      </c>
      <c r="BT36" s="198"/>
      <c r="BU36" s="234"/>
      <c r="BV36" s="211"/>
      <c r="BW36" s="212" t="n">
        <f aca="false">BI36</f>
        <v>0.07</v>
      </c>
      <c r="BX36" s="198" t="n">
        <f aca="false">(BX34+BX33)*BW36</f>
        <v>8.8850874</v>
      </c>
      <c r="BY36" s="198"/>
      <c r="BZ36" s="212" t="n">
        <f aca="false">$AG$36</f>
        <v>0.07</v>
      </c>
      <c r="CA36" s="198" t="n">
        <f aca="false">(CA34+CA33)*BZ36</f>
        <v>8.8850874</v>
      </c>
      <c r="CB36" s="198"/>
      <c r="CC36" s="212" t="n">
        <f aca="false">$AG$36</f>
        <v>0.07</v>
      </c>
      <c r="CD36" s="198" t="n">
        <f aca="false">(CD34+CD33)*CC36</f>
        <v>8.8850874</v>
      </c>
      <c r="CE36" s="198"/>
      <c r="CF36" s="212" t="n">
        <f aca="false">$AG$36</f>
        <v>0.07</v>
      </c>
      <c r="CG36" s="198" t="n">
        <f aca="false">(CG34+CG33)*CF36</f>
        <v>8.8850874</v>
      </c>
      <c r="CH36" s="198"/>
      <c r="CI36" s="234"/>
      <c r="CJ36" s="211"/>
      <c r="CK36" s="212" t="n">
        <f aca="false">BW36</f>
        <v>0.07</v>
      </c>
      <c r="CL36" s="198" t="n">
        <f aca="false">(CL34+CL33)*CK36</f>
        <v>8.8850874</v>
      </c>
      <c r="CM36" s="198"/>
      <c r="CN36" s="212" t="n">
        <f aca="false">$AG$36</f>
        <v>0.07</v>
      </c>
      <c r="CO36" s="198" t="n">
        <f aca="false">(CO34+CO33)*CN36</f>
        <v>8.8850874</v>
      </c>
      <c r="CP36" s="198"/>
      <c r="CQ36" s="212" t="n">
        <f aca="false">$AG$36</f>
        <v>0.07</v>
      </c>
      <c r="CR36" s="198" t="n">
        <f aca="false">(CR34+CR33)*CQ36</f>
        <v>8.8850874</v>
      </c>
      <c r="CS36" s="198"/>
      <c r="CT36" s="212" t="n">
        <f aca="false">$AG$36</f>
        <v>0.07</v>
      </c>
      <c r="CU36" s="198" t="n">
        <f aca="false">(CU34+CU33)*CT36</f>
        <v>8.8850874</v>
      </c>
      <c r="CV36" s="198"/>
      <c r="CW36" s="234"/>
      <c r="CX36" s="211"/>
      <c r="CY36" s="212" t="n">
        <f aca="false">CK36</f>
        <v>0.07</v>
      </c>
      <c r="CZ36" s="198" t="n">
        <f aca="false">(CZ34+CZ33)*CY36</f>
        <v>8.8850874</v>
      </c>
      <c r="DA36" s="198"/>
      <c r="DB36" s="212" t="n">
        <f aca="false">$AG$36</f>
        <v>0.07</v>
      </c>
      <c r="DC36" s="198" t="n">
        <f aca="false">(DC34+DC33)*DB36</f>
        <v>8.8850874</v>
      </c>
      <c r="DD36" s="198"/>
      <c r="DE36" s="212" t="n">
        <f aca="false">$AG$36</f>
        <v>0.07</v>
      </c>
      <c r="DF36" s="198" t="n">
        <f aca="false">(DF34+DF33)*DE36</f>
        <v>8.8850874</v>
      </c>
      <c r="DG36" s="198"/>
      <c r="DH36" s="212" t="n">
        <f aca="false">$AG$36</f>
        <v>0.07</v>
      </c>
      <c r="DI36" s="198" t="n">
        <f aca="false">(DI34+DI33)*DH36</f>
        <v>8.8850874</v>
      </c>
      <c r="DJ36" s="198"/>
      <c r="DK36" s="234"/>
      <c r="DL36" s="211"/>
      <c r="DM36" s="212" t="n">
        <f aca="false">CY36</f>
        <v>0.07</v>
      </c>
      <c r="DN36" s="198" t="n">
        <f aca="false">(DN34+DN33)*DM36</f>
        <v>8.8850874</v>
      </c>
      <c r="DO36" s="198"/>
      <c r="DP36" s="212" t="n">
        <f aca="false">$AG$36</f>
        <v>0.07</v>
      </c>
      <c r="DQ36" s="198" t="n">
        <f aca="false">(DQ34+DQ33)*DP36</f>
        <v>8.8850874</v>
      </c>
      <c r="DR36" s="198"/>
      <c r="DS36" s="212" t="n">
        <f aca="false">$AG$36</f>
        <v>0.07</v>
      </c>
      <c r="DT36" s="198" t="n">
        <f aca="false">(DT34+DT33)*DS36</f>
        <v>8.8850874</v>
      </c>
      <c r="DU36" s="198"/>
      <c r="DV36" s="212" t="n">
        <f aca="false">$AG$36</f>
        <v>0.07</v>
      </c>
      <c r="DW36" s="198" t="n">
        <f aca="false">(DW34+DW33)*DV36</f>
        <v>8.8850874</v>
      </c>
      <c r="DX36" s="198"/>
      <c r="DY36" s="218" t="n">
        <f aca="false">AG36</f>
        <v>0.07</v>
      </c>
      <c r="DZ36" s="198" t="n">
        <f aca="false">DZ33*DY36</f>
        <v>0.313786666666667</v>
      </c>
      <c r="EA36" s="198"/>
      <c r="EB36" s="234"/>
      <c r="EC36" s="234"/>
      <c r="ED36" s="234"/>
      <c r="EE36" s="234"/>
      <c r="EF36" s="234"/>
    </row>
    <row r="37" customFormat="false" ht="15" hidden="false" customHeight="true" outlineLevel="0" collapsed="false">
      <c r="A37" s="3" t="s">
        <v>2</v>
      </c>
      <c r="B37" s="3"/>
      <c r="C37" s="3"/>
      <c r="D37" s="3"/>
      <c r="E37" s="3"/>
      <c r="F37" s="3"/>
      <c r="G37" s="52" t="s">
        <v>350</v>
      </c>
      <c r="H37" s="52"/>
      <c r="I37" s="52"/>
      <c r="J37" s="52"/>
      <c r="K37" s="52"/>
      <c r="L37" s="3" t="s">
        <v>351</v>
      </c>
      <c r="M37" s="3"/>
      <c r="N37" s="3" t="s">
        <v>352</v>
      </c>
      <c r="O37" s="3"/>
      <c r="P37" s="3" t="s">
        <v>353</v>
      </c>
      <c r="Q37" s="3"/>
      <c r="R37" s="3" t="s">
        <v>354</v>
      </c>
      <c r="S37" s="3"/>
      <c r="T37" s="3"/>
      <c r="U37" s="3"/>
      <c r="V37" s="3" t="s">
        <v>355</v>
      </c>
      <c r="W37" s="3"/>
      <c r="X37" s="3"/>
      <c r="Y37" s="3"/>
      <c r="Z37" s="3" t="s">
        <v>356</v>
      </c>
      <c r="AA37" s="3"/>
      <c r="AB37" s="3"/>
      <c r="AC37" s="3"/>
      <c r="AD37" s="3"/>
      <c r="AE37" s="3"/>
      <c r="AF37" s="211"/>
      <c r="AG37" s="212"/>
      <c r="AH37" s="198"/>
      <c r="AI37" s="198"/>
      <c r="AJ37" s="212"/>
      <c r="AK37" s="198"/>
      <c r="AL37" s="198"/>
      <c r="AM37" s="212"/>
      <c r="AN37" s="198"/>
      <c r="AO37" s="198"/>
      <c r="AP37" s="212"/>
      <c r="AQ37" s="198"/>
      <c r="AR37" s="198"/>
      <c r="AS37" s="234"/>
      <c r="AT37" s="211"/>
      <c r="AU37" s="212"/>
      <c r="AV37" s="198"/>
      <c r="AW37" s="198"/>
      <c r="AX37" s="212"/>
      <c r="AY37" s="198"/>
      <c r="AZ37" s="198"/>
      <c r="BA37" s="212"/>
      <c r="BB37" s="198"/>
      <c r="BC37" s="198"/>
      <c r="BD37" s="212"/>
      <c r="BE37" s="198"/>
      <c r="BF37" s="198"/>
      <c r="BG37" s="234"/>
      <c r="BH37" s="211"/>
      <c r="BI37" s="212"/>
      <c r="BJ37" s="198"/>
      <c r="BK37" s="198"/>
      <c r="BL37" s="212"/>
      <c r="BM37" s="198"/>
      <c r="BN37" s="198"/>
      <c r="BO37" s="212"/>
      <c r="BP37" s="198"/>
      <c r="BQ37" s="198"/>
      <c r="BR37" s="212"/>
      <c r="BS37" s="198"/>
      <c r="BT37" s="198"/>
      <c r="BU37" s="234"/>
      <c r="BV37" s="211"/>
      <c r="BW37" s="212"/>
      <c r="BX37" s="198"/>
      <c r="BY37" s="198"/>
      <c r="BZ37" s="212"/>
      <c r="CA37" s="198"/>
      <c r="CB37" s="198"/>
      <c r="CC37" s="212"/>
      <c r="CD37" s="198"/>
      <c r="CE37" s="198"/>
      <c r="CF37" s="212"/>
      <c r="CG37" s="198"/>
      <c r="CH37" s="198"/>
      <c r="CI37" s="234"/>
      <c r="CJ37" s="211"/>
      <c r="CK37" s="212"/>
      <c r="CL37" s="198"/>
      <c r="CM37" s="198"/>
      <c r="CN37" s="212"/>
      <c r="CO37" s="198"/>
      <c r="CP37" s="198"/>
      <c r="CQ37" s="212"/>
      <c r="CR37" s="198"/>
      <c r="CS37" s="198"/>
      <c r="CT37" s="212"/>
      <c r="CU37" s="198"/>
      <c r="CV37" s="198"/>
      <c r="CW37" s="234"/>
      <c r="CX37" s="211"/>
      <c r="CY37" s="212"/>
      <c r="CZ37" s="198"/>
      <c r="DA37" s="198"/>
      <c r="DB37" s="212"/>
      <c r="DC37" s="198"/>
      <c r="DD37" s="198"/>
      <c r="DE37" s="212"/>
      <c r="DF37" s="198"/>
      <c r="DG37" s="198"/>
      <c r="DH37" s="212"/>
      <c r="DI37" s="198"/>
      <c r="DJ37" s="198"/>
      <c r="DK37" s="234"/>
      <c r="DL37" s="211"/>
      <c r="DM37" s="212"/>
      <c r="DN37" s="198"/>
      <c r="DO37" s="198"/>
      <c r="DP37" s="212"/>
      <c r="DQ37" s="198"/>
      <c r="DR37" s="198"/>
      <c r="DS37" s="212"/>
      <c r="DT37" s="198"/>
      <c r="DU37" s="198"/>
      <c r="DV37" s="212"/>
      <c r="DW37" s="198"/>
      <c r="DX37" s="198"/>
      <c r="DY37" s="218"/>
      <c r="DZ37" s="198"/>
      <c r="EA37" s="198"/>
      <c r="EB37" s="234"/>
      <c r="EC37" s="234"/>
      <c r="ED37" s="234"/>
      <c r="EE37" s="234"/>
      <c r="EF37" s="234"/>
    </row>
    <row r="38" customFormat="false" ht="15.75" hidden="false" customHeight="true" outlineLevel="0" collapsed="false">
      <c r="A38" s="3"/>
      <c r="B38" s="3"/>
      <c r="C38" s="3"/>
      <c r="D38" s="3"/>
      <c r="E38" s="3"/>
      <c r="F38" s="3"/>
      <c r="G38" s="52"/>
      <c r="H38" s="52"/>
      <c r="I38" s="52"/>
      <c r="J38" s="52"/>
      <c r="K38" s="52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 t="s">
        <v>357</v>
      </c>
      <c r="AE38" s="3"/>
      <c r="AF38" s="211"/>
      <c r="AG38" s="206"/>
      <c r="AH38" s="208" t="n">
        <f aca="false">AH36+AH34+AH33</f>
        <v>1930.5406841</v>
      </c>
      <c r="AI38" s="208"/>
      <c r="AJ38" s="206"/>
      <c r="AK38" s="208" t="n">
        <f aca="false">AK36+AK34+AK33</f>
        <v>114.655628866667</v>
      </c>
      <c r="AL38" s="208"/>
      <c r="AM38" s="206"/>
      <c r="AN38" s="208" t="n">
        <f aca="false">AN36+AN34+AN33</f>
        <v>327.8249415</v>
      </c>
      <c r="AO38" s="208"/>
      <c r="AP38" s="206"/>
      <c r="AQ38" s="208" t="n">
        <f aca="false">AQ36+AQ34+AQ33</f>
        <v>327.8249415</v>
      </c>
      <c r="AR38" s="208"/>
      <c r="AS38" s="232"/>
      <c r="AT38" s="211"/>
      <c r="AU38" s="206"/>
      <c r="AV38" s="208" t="n">
        <f aca="false">AV36+AV34+AV33</f>
        <v>135.8149074</v>
      </c>
      <c r="AW38" s="208"/>
      <c r="AX38" s="206"/>
      <c r="AY38" s="208" t="n">
        <f aca="false">AY36+AY34+AY33</f>
        <v>135.8149074</v>
      </c>
      <c r="AZ38" s="208"/>
      <c r="BA38" s="206"/>
      <c r="BB38" s="208" t="n">
        <f aca="false">BB36+BB34+BB33</f>
        <v>135.8149074</v>
      </c>
      <c r="BC38" s="208"/>
      <c r="BD38" s="206"/>
      <c r="BE38" s="208" t="n">
        <f aca="false">BE36+BE34+BE33</f>
        <v>135.8149074</v>
      </c>
      <c r="BF38" s="208"/>
      <c r="BG38" s="233"/>
      <c r="BH38" s="211"/>
      <c r="BI38" s="206"/>
      <c r="BJ38" s="208" t="n">
        <f aca="false">BJ36+BJ34+BJ33</f>
        <v>135.8149074</v>
      </c>
      <c r="BK38" s="208"/>
      <c r="BL38" s="206"/>
      <c r="BM38" s="208" t="n">
        <f aca="false">BM36+BM34+BM33</f>
        <v>135.8149074</v>
      </c>
      <c r="BN38" s="208"/>
      <c r="BO38" s="206"/>
      <c r="BP38" s="208" t="n">
        <f aca="false">BP36+BP34+BP33</f>
        <v>135.8149074</v>
      </c>
      <c r="BQ38" s="208"/>
      <c r="BR38" s="206"/>
      <c r="BS38" s="208" t="n">
        <f aca="false">BS36+BS34+BS33</f>
        <v>135.8149074</v>
      </c>
      <c r="BT38" s="208"/>
      <c r="BU38" s="233"/>
      <c r="BV38" s="211"/>
      <c r="BW38" s="206"/>
      <c r="BX38" s="208" t="n">
        <f aca="false">BX36+BX34+BX33</f>
        <v>135.8149074</v>
      </c>
      <c r="BY38" s="208"/>
      <c r="BZ38" s="206"/>
      <c r="CA38" s="208" t="n">
        <f aca="false">CA36+CA34+CA33</f>
        <v>135.8149074</v>
      </c>
      <c r="CB38" s="208"/>
      <c r="CC38" s="206"/>
      <c r="CD38" s="208" t="n">
        <f aca="false">CD36+CD34+CD33</f>
        <v>135.8149074</v>
      </c>
      <c r="CE38" s="208"/>
      <c r="CF38" s="206"/>
      <c r="CG38" s="208" t="n">
        <f aca="false">CG36+CG34+CG33</f>
        <v>135.8149074</v>
      </c>
      <c r="CH38" s="208"/>
      <c r="CI38" s="233"/>
      <c r="CJ38" s="211"/>
      <c r="CK38" s="206"/>
      <c r="CL38" s="208" t="n">
        <f aca="false">CL36+CL34+CL33</f>
        <v>135.8149074</v>
      </c>
      <c r="CM38" s="208"/>
      <c r="CN38" s="206"/>
      <c r="CO38" s="208" t="n">
        <f aca="false">CO36+CO34+CO33</f>
        <v>135.8149074</v>
      </c>
      <c r="CP38" s="208"/>
      <c r="CQ38" s="206"/>
      <c r="CR38" s="208" t="n">
        <f aca="false">CR36+CR34+CR33</f>
        <v>135.8149074</v>
      </c>
      <c r="CS38" s="208"/>
      <c r="CT38" s="206"/>
      <c r="CU38" s="208" t="n">
        <f aca="false">CU36+CU34+CU33</f>
        <v>135.8149074</v>
      </c>
      <c r="CV38" s="208"/>
      <c r="CW38" s="233"/>
      <c r="CX38" s="211"/>
      <c r="CY38" s="206"/>
      <c r="CZ38" s="208" t="n">
        <f aca="false">CZ36+CZ34+CZ33</f>
        <v>135.8149074</v>
      </c>
      <c r="DA38" s="208"/>
      <c r="DB38" s="206"/>
      <c r="DC38" s="208" t="n">
        <f aca="false">DC36+DC34+DC33</f>
        <v>135.8149074</v>
      </c>
      <c r="DD38" s="208"/>
      <c r="DE38" s="206"/>
      <c r="DF38" s="208" t="n">
        <f aca="false">DF36+DF34+DF33</f>
        <v>135.8149074</v>
      </c>
      <c r="DG38" s="208"/>
      <c r="DH38" s="206"/>
      <c r="DI38" s="208" t="n">
        <f aca="false">DI36+DI34+DI33</f>
        <v>135.8149074</v>
      </c>
      <c r="DJ38" s="208"/>
      <c r="DK38" s="233"/>
      <c r="DL38" s="211"/>
      <c r="DM38" s="206"/>
      <c r="DN38" s="208" t="n">
        <f aca="false">DN36+DN34+DN33</f>
        <v>135.8149074</v>
      </c>
      <c r="DO38" s="208"/>
      <c r="DP38" s="206"/>
      <c r="DQ38" s="208" t="n">
        <f aca="false">DQ36+DQ34+DQ33</f>
        <v>135.8149074</v>
      </c>
      <c r="DR38" s="208"/>
      <c r="DS38" s="206"/>
      <c r="DT38" s="208" t="n">
        <f aca="false">DT36+DT34+DT33</f>
        <v>135.8149074</v>
      </c>
      <c r="DU38" s="208"/>
      <c r="DV38" s="206"/>
      <c r="DW38" s="208" t="n">
        <f aca="false">DW36+DW34+DW33</f>
        <v>135.8149074</v>
      </c>
      <c r="DX38" s="208"/>
      <c r="DY38" s="208"/>
      <c r="DZ38" s="208" t="n">
        <f aca="false">SUM(DZ33:DZ37)</f>
        <v>5.11024000000001</v>
      </c>
      <c r="EA38" s="208"/>
      <c r="EB38" s="233"/>
      <c r="EC38" s="233"/>
      <c r="ED38" s="233"/>
      <c r="EE38" s="233"/>
      <c r="EF38" s="233"/>
    </row>
    <row r="39" customFormat="false" ht="15" hidden="false" customHeight="true" outlineLevel="0" collapsed="false">
      <c r="A39" s="58" t="str">
        <f aca="false">AG6</f>
        <v>Goiânia</v>
      </c>
      <c r="B39" s="58"/>
      <c r="C39" s="58"/>
      <c r="D39" s="58"/>
      <c r="E39" s="58"/>
      <c r="F39" s="58"/>
      <c r="G39" s="214" t="n">
        <f aca="false">AH38</f>
        <v>1930.5406841</v>
      </c>
      <c r="H39" s="214"/>
      <c r="I39" s="214"/>
      <c r="J39" s="214"/>
      <c r="K39" s="214"/>
      <c r="L39" s="215" t="n">
        <f aca="false">$AG$40</f>
        <v>0.0165</v>
      </c>
      <c r="M39" s="215"/>
      <c r="N39" s="215" t="n">
        <f aca="false">$AG$41</f>
        <v>0.076</v>
      </c>
      <c r="O39" s="215"/>
      <c r="P39" s="215" t="n">
        <f aca="false">AG42</f>
        <v>0.05</v>
      </c>
      <c r="Q39" s="215"/>
      <c r="R39" s="61" t="n">
        <f aca="false">AH68</f>
        <v>320.818714267347</v>
      </c>
      <c r="S39" s="61"/>
      <c r="T39" s="61"/>
      <c r="U39" s="61"/>
      <c r="V39" s="61" t="n">
        <f aca="false">AH69</f>
        <v>2251.36</v>
      </c>
      <c r="W39" s="61"/>
      <c r="X39" s="61"/>
      <c r="Y39" s="61"/>
      <c r="Z39" s="61" t="n">
        <f aca="false">V39*12</f>
        <v>27016.32</v>
      </c>
      <c r="AA39" s="61"/>
      <c r="AB39" s="61"/>
      <c r="AC39" s="61"/>
      <c r="AD39" s="3"/>
      <c r="AE39" s="3"/>
      <c r="AF39" s="211"/>
      <c r="AG39" s="206"/>
      <c r="AH39" s="208"/>
      <c r="AI39" s="208"/>
      <c r="AJ39" s="206"/>
      <c r="AK39" s="208"/>
      <c r="AL39" s="208"/>
      <c r="AM39" s="206"/>
      <c r="AN39" s="208"/>
      <c r="AO39" s="208"/>
      <c r="AP39" s="206"/>
      <c r="AQ39" s="208"/>
      <c r="AR39" s="208"/>
      <c r="AS39" s="232"/>
      <c r="AT39" s="211"/>
      <c r="AU39" s="206"/>
      <c r="AV39" s="208"/>
      <c r="AW39" s="208"/>
      <c r="AX39" s="206"/>
      <c r="AY39" s="208"/>
      <c r="AZ39" s="208"/>
      <c r="BA39" s="206"/>
      <c r="BB39" s="208"/>
      <c r="BC39" s="208"/>
      <c r="BD39" s="206"/>
      <c r="BE39" s="208"/>
      <c r="BF39" s="208"/>
      <c r="BG39" s="233"/>
      <c r="BH39" s="211"/>
      <c r="BI39" s="206"/>
      <c r="BJ39" s="208"/>
      <c r="BK39" s="208"/>
      <c r="BL39" s="206"/>
      <c r="BM39" s="208"/>
      <c r="BN39" s="208"/>
      <c r="BO39" s="206"/>
      <c r="BP39" s="208"/>
      <c r="BQ39" s="208"/>
      <c r="BR39" s="206"/>
      <c r="BS39" s="208"/>
      <c r="BT39" s="208"/>
      <c r="BU39" s="233"/>
      <c r="BV39" s="211"/>
      <c r="BW39" s="206"/>
      <c r="BX39" s="208"/>
      <c r="BY39" s="208"/>
      <c r="BZ39" s="206"/>
      <c r="CA39" s="208"/>
      <c r="CB39" s="208"/>
      <c r="CC39" s="206"/>
      <c r="CD39" s="208"/>
      <c r="CE39" s="208"/>
      <c r="CF39" s="206"/>
      <c r="CG39" s="208"/>
      <c r="CH39" s="208"/>
      <c r="CI39" s="233"/>
      <c r="CJ39" s="211"/>
      <c r="CK39" s="206"/>
      <c r="CL39" s="208"/>
      <c r="CM39" s="208"/>
      <c r="CN39" s="206"/>
      <c r="CO39" s="208"/>
      <c r="CP39" s="208"/>
      <c r="CQ39" s="206"/>
      <c r="CR39" s="208"/>
      <c r="CS39" s="208"/>
      <c r="CT39" s="206"/>
      <c r="CU39" s="208"/>
      <c r="CV39" s="208"/>
      <c r="CW39" s="233"/>
      <c r="CX39" s="211"/>
      <c r="CY39" s="206"/>
      <c r="CZ39" s="208"/>
      <c r="DA39" s="208"/>
      <c r="DB39" s="206"/>
      <c r="DC39" s="208"/>
      <c r="DD39" s="208"/>
      <c r="DE39" s="206"/>
      <c r="DF39" s="208"/>
      <c r="DG39" s="208"/>
      <c r="DH39" s="206"/>
      <c r="DI39" s="208"/>
      <c r="DJ39" s="208"/>
      <c r="DK39" s="233"/>
      <c r="DL39" s="211"/>
      <c r="DM39" s="206"/>
      <c r="DN39" s="208"/>
      <c r="DO39" s="208"/>
      <c r="DP39" s="206"/>
      <c r="DQ39" s="208"/>
      <c r="DR39" s="208"/>
      <c r="DS39" s="206"/>
      <c r="DT39" s="208"/>
      <c r="DU39" s="208"/>
      <c r="DV39" s="206"/>
      <c r="DW39" s="208"/>
      <c r="DX39" s="208"/>
      <c r="DY39" s="208"/>
      <c r="DZ39" s="208"/>
      <c r="EA39" s="208"/>
      <c r="EB39" s="233"/>
      <c r="EC39" s="233"/>
      <c r="ED39" s="233"/>
      <c r="EE39" s="233"/>
      <c r="EF39" s="233"/>
    </row>
    <row r="40" customFormat="false" ht="15" hidden="false" customHeight="true" outlineLevel="0" collapsed="false">
      <c r="A40" s="65" t="str">
        <f aca="false">AJ6</f>
        <v>Blocos B1/B2
Subsolo ao Térreo</v>
      </c>
      <c r="B40" s="65"/>
      <c r="C40" s="65"/>
      <c r="D40" s="65"/>
      <c r="E40" s="65"/>
      <c r="F40" s="65"/>
      <c r="G40" s="216" t="n">
        <f aca="false">AK38</f>
        <v>114.655628866667</v>
      </c>
      <c r="H40" s="216"/>
      <c r="I40" s="216"/>
      <c r="J40" s="216"/>
      <c r="K40" s="216"/>
      <c r="L40" s="217" t="n">
        <f aca="false">$AG$40</f>
        <v>0.0165</v>
      </c>
      <c r="M40" s="217"/>
      <c r="N40" s="217" t="n">
        <f aca="false">$AG$41</f>
        <v>0.076</v>
      </c>
      <c r="O40" s="217"/>
      <c r="P40" s="217" t="n">
        <f aca="false">AJ42</f>
        <v>0.05</v>
      </c>
      <c r="Q40" s="217"/>
      <c r="R40" s="67" t="n">
        <f aca="false">AK68</f>
        <v>19.053559316035</v>
      </c>
      <c r="S40" s="67"/>
      <c r="T40" s="67"/>
      <c r="U40" s="67"/>
      <c r="V40" s="67" t="n">
        <f aca="false">AK69</f>
        <v>133.71</v>
      </c>
      <c r="W40" s="67"/>
      <c r="X40" s="67"/>
      <c r="Y40" s="67"/>
      <c r="Z40" s="67" t="n">
        <f aca="false">V40*12</f>
        <v>1604.52</v>
      </c>
      <c r="AA40" s="67"/>
      <c r="AB40" s="67"/>
      <c r="AC40" s="67"/>
      <c r="AD40" s="3" t="s">
        <v>358</v>
      </c>
      <c r="AE40" s="4" t="s">
        <v>351</v>
      </c>
      <c r="AF40" s="211"/>
      <c r="AG40" s="218" t="n">
        <v>0.0165</v>
      </c>
      <c r="AH40" s="198" t="n">
        <f aca="false">AG40*(AH38/(1-(AG40+AG41+AG42)))</f>
        <v>37.1474300730612</v>
      </c>
      <c r="AI40" s="198"/>
      <c r="AJ40" s="218" t="n">
        <f aca="false">$AG$40</f>
        <v>0.0165</v>
      </c>
      <c r="AK40" s="198" t="n">
        <f aca="false">AJ40*(AK38/(1-(AJ40+AJ41+AJ42)))</f>
        <v>2.20620160501458</v>
      </c>
      <c r="AL40" s="198"/>
      <c r="AM40" s="218" t="n">
        <f aca="false">$AG$40</f>
        <v>0.0165</v>
      </c>
      <c r="AN40" s="198" t="n">
        <f aca="false">AM40*(AN38/(1-(AM40+AM41+AM42)))</f>
        <v>6.30800178979593</v>
      </c>
      <c r="AO40" s="198"/>
      <c r="AP40" s="218" t="n">
        <f aca="false">$AG$40</f>
        <v>0.0165</v>
      </c>
      <c r="AQ40" s="198" t="n">
        <f aca="false">AP40*(AQ38/(1-(AP40+AP41+AP42)))</f>
        <v>6.30800178979593</v>
      </c>
      <c r="AR40" s="198"/>
      <c r="AS40" s="234"/>
      <c r="AT40" s="211"/>
      <c r="AU40" s="218" t="n">
        <v>0.0165</v>
      </c>
      <c r="AV40" s="198" t="n">
        <f aca="false">AU40*(AV38/(1-(AU40+AU41+AU42)))</f>
        <v>2.55378458358974</v>
      </c>
      <c r="AW40" s="198"/>
      <c r="AX40" s="218" t="n">
        <f aca="false">$AG$40</f>
        <v>0.0165</v>
      </c>
      <c r="AY40" s="198" t="n">
        <f aca="false">AX40*(AY38/(1-(AX40+AX41+AX42)))</f>
        <v>2.55378458358974</v>
      </c>
      <c r="AZ40" s="198"/>
      <c r="BA40" s="218" t="n">
        <f aca="false">$AG$40</f>
        <v>0.0165</v>
      </c>
      <c r="BB40" s="198" t="n">
        <f aca="false">BA40*(BB38/(1-(BA40+BA41+BA42)))</f>
        <v>2.53931554912181</v>
      </c>
      <c r="BC40" s="198"/>
      <c r="BD40" s="218" t="n">
        <f aca="false">$AG$40</f>
        <v>0.0165</v>
      </c>
      <c r="BE40" s="198" t="n">
        <f aca="false">BD40*(BE38/(1-(BD40+BD41+BD42)))</f>
        <v>2.52500954602817</v>
      </c>
      <c r="BF40" s="198"/>
      <c r="BG40" s="234"/>
      <c r="BH40" s="211"/>
      <c r="BI40" s="218" t="n">
        <v>0.0165</v>
      </c>
      <c r="BJ40" s="198" t="n">
        <f aca="false">BI40*(BJ38/(1-(BI40+BI41+BI42)))</f>
        <v>2.52500954602817</v>
      </c>
      <c r="BK40" s="198"/>
      <c r="BL40" s="218" t="n">
        <f aca="false">$AG$40</f>
        <v>0.0165</v>
      </c>
      <c r="BM40" s="198" t="n">
        <f aca="false">BL40*(BM38/(1-(BL40+BL41+BL42)))</f>
        <v>2.55378458358974</v>
      </c>
      <c r="BN40" s="198"/>
      <c r="BO40" s="218" t="n">
        <f aca="false">$AG$40</f>
        <v>0.0165</v>
      </c>
      <c r="BP40" s="198" t="n">
        <f aca="false">BO40*(BP38/(1-(BO40+BO41+BO42)))</f>
        <v>2.55378458358974</v>
      </c>
      <c r="BQ40" s="198"/>
      <c r="BR40" s="218" t="n">
        <f aca="false">$AG$40</f>
        <v>0.0165</v>
      </c>
      <c r="BS40" s="198" t="n">
        <f aca="false">BR40*(BS38/(1-(BR40+BR41+BR42)))</f>
        <v>2.55378458358974</v>
      </c>
      <c r="BT40" s="198"/>
      <c r="BU40" s="234"/>
      <c r="BV40" s="211"/>
      <c r="BW40" s="218" t="n">
        <v>0.0165</v>
      </c>
      <c r="BX40" s="198" t="n">
        <f aca="false">BW40*(BX38/(1-(BW40+BW41+BW42)))</f>
        <v>2.55378458358974</v>
      </c>
      <c r="BY40" s="198"/>
      <c r="BZ40" s="218" t="n">
        <f aca="false">$AG$40</f>
        <v>0.0165</v>
      </c>
      <c r="CA40" s="198" t="n">
        <f aca="false">BZ40*(CA38/(1-(BZ40+BZ41+BZ42)))</f>
        <v>2.52500954602817</v>
      </c>
      <c r="CB40" s="198"/>
      <c r="CC40" s="218" t="n">
        <f aca="false">$AG$40</f>
        <v>0.0165</v>
      </c>
      <c r="CD40" s="198" t="n">
        <f aca="false">CC40*(CD38/(1-(CC40+CC41+CC42)))</f>
        <v>2.52500954602817</v>
      </c>
      <c r="CE40" s="198"/>
      <c r="CF40" s="218" t="n">
        <f aca="false">$AG$40</f>
        <v>0.0165</v>
      </c>
      <c r="CG40" s="198" t="n">
        <f aca="false">CF40*(CG38/(1-(CF40+CF41+CF42)))</f>
        <v>2.55378458358974</v>
      </c>
      <c r="CH40" s="198"/>
      <c r="CI40" s="234"/>
      <c r="CJ40" s="211"/>
      <c r="CK40" s="218" t="n">
        <v>0.0165</v>
      </c>
      <c r="CL40" s="198" t="n">
        <f aca="false">CK40*(CL38/(1-(CK40+CK41+CK42)))</f>
        <v>2.58322302259366</v>
      </c>
      <c r="CM40" s="198"/>
      <c r="CN40" s="218" t="n">
        <f aca="false">$AG$40</f>
        <v>0.0165</v>
      </c>
      <c r="CO40" s="198" t="n">
        <f aca="false">CN40*(CO38/(1-(CN40+CN41+CN42)))</f>
        <v>2.55378458358974</v>
      </c>
      <c r="CP40" s="198"/>
      <c r="CQ40" s="218" t="n">
        <f aca="false">$AG$40</f>
        <v>0.0165</v>
      </c>
      <c r="CR40" s="198" t="n">
        <f aca="false">CQ40*(CR38/(1-(CQ40+CQ41+CQ42)))</f>
        <v>2.55378458358974</v>
      </c>
      <c r="CS40" s="198"/>
      <c r="CT40" s="218" t="n">
        <f aca="false">$AG$40</f>
        <v>0.0165</v>
      </c>
      <c r="CU40" s="198" t="n">
        <f aca="false">CT40*(CU38/(1-(CT40+CT41+CT42)))</f>
        <v>2.55378458358974</v>
      </c>
      <c r="CV40" s="198"/>
      <c r="CW40" s="234"/>
      <c r="CX40" s="211"/>
      <c r="CY40" s="218" t="n">
        <v>0.0165</v>
      </c>
      <c r="CZ40" s="198" t="n">
        <f aca="false">CY40*(CZ38/(1-(CY40+CY41+CY42)))</f>
        <v>2.61334807241983</v>
      </c>
      <c r="DA40" s="198"/>
      <c r="DB40" s="218" t="n">
        <f aca="false">$AG$40</f>
        <v>0.0165</v>
      </c>
      <c r="DC40" s="198" t="n">
        <f aca="false">DB40*(DC38/(1-(DB40+DB41+DB42)))</f>
        <v>2.61334807241983</v>
      </c>
      <c r="DD40" s="198"/>
      <c r="DE40" s="218" t="n">
        <f aca="false">$AG$40</f>
        <v>0.0165</v>
      </c>
      <c r="DF40" s="198" t="n">
        <f aca="false">DE40*(DF38/(1-(DE40+DE41+DE42)))</f>
        <v>2.55378458358974</v>
      </c>
      <c r="DG40" s="198"/>
      <c r="DH40" s="218" t="n">
        <f aca="false">$AG$40</f>
        <v>0.0165</v>
      </c>
      <c r="DI40" s="198" t="n">
        <f aca="false">DH40*(DI38/(1-(DH40+DH41+DH42)))</f>
        <v>2.58322302259366</v>
      </c>
      <c r="DJ40" s="198"/>
      <c r="DK40" s="234"/>
      <c r="DL40" s="211"/>
      <c r="DM40" s="218" t="n">
        <v>0.0165</v>
      </c>
      <c r="DN40" s="198" t="n">
        <f aca="false">DM40*(DN38/(1-(DM40+DM41+DM42)))</f>
        <v>2.55378458358974</v>
      </c>
      <c r="DO40" s="198"/>
      <c r="DP40" s="218" t="n">
        <f aca="false">$AG$40</f>
        <v>0.0165</v>
      </c>
      <c r="DQ40" s="198" t="n">
        <f aca="false">DP40*(DQ38/(1-(DP40+DP41+DP42)))</f>
        <v>2.55378458358974</v>
      </c>
      <c r="DR40" s="198"/>
      <c r="DS40" s="218" t="n">
        <f aca="false">$AG$40</f>
        <v>0.0165</v>
      </c>
      <c r="DT40" s="198" t="n">
        <f aca="false">DS40*(DT38/(1-(DS40+DS41+DS42)))</f>
        <v>2.55378458358974</v>
      </c>
      <c r="DU40" s="198"/>
      <c r="DV40" s="218" t="n">
        <f aca="false">$AG$40</f>
        <v>0.0165</v>
      </c>
      <c r="DW40" s="198" t="n">
        <f aca="false">DV40*(DW38/(1-(DV40+DV41+DV42)))</f>
        <v>2.55378458358974</v>
      </c>
      <c r="DX40" s="198"/>
      <c r="DY40" s="218" t="n">
        <f aca="false">AG40</f>
        <v>0.0165</v>
      </c>
      <c r="DZ40" s="198" t="n">
        <f aca="false">DY40*(DZ38/(1-(DY40+DY41+DY42)))</f>
        <v>0.0983311486880467</v>
      </c>
      <c r="EA40" s="198"/>
      <c r="EB40" s="234"/>
      <c r="EC40" s="234"/>
      <c r="ED40" s="234"/>
      <c r="EE40" s="234"/>
      <c r="EF40" s="234"/>
    </row>
    <row r="41" customFormat="false" ht="15" hidden="false" customHeight="true" outlineLevel="0" collapsed="false">
      <c r="A41" s="65" t="str">
        <f aca="false">AM6</f>
        <v>Blocos B1/B2 - Edifício B1</v>
      </c>
      <c r="B41" s="65"/>
      <c r="C41" s="65"/>
      <c r="D41" s="65"/>
      <c r="E41" s="65"/>
      <c r="F41" s="65"/>
      <c r="G41" s="216" t="n">
        <f aca="false">AN38</f>
        <v>327.8249415</v>
      </c>
      <c r="H41" s="216"/>
      <c r="I41" s="216"/>
      <c r="J41" s="216"/>
      <c r="K41" s="216"/>
      <c r="L41" s="217" t="n">
        <f aca="false">$AG$40</f>
        <v>0.0165</v>
      </c>
      <c r="M41" s="217"/>
      <c r="N41" s="217" t="n">
        <f aca="false">$AG$41</f>
        <v>0.076</v>
      </c>
      <c r="O41" s="217"/>
      <c r="P41" s="217" t="n">
        <f aca="false">AM42</f>
        <v>0.05</v>
      </c>
      <c r="Q41" s="217"/>
      <c r="R41" s="67" t="n">
        <f aca="false">AN68</f>
        <v>54.4781972755103</v>
      </c>
      <c r="S41" s="67"/>
      <c r="T41" s="67"/>
      <c r="U41" s="67"/>
      <c r="V41" s="67" t="n">
        <f aca="false">AN69</f>
        <v>382.3</v>
      </c>
      <c r="W41" s="67"/>
      <c r="X41" s="67"/>
      <c r="Y41" s="67"/>
      <c r="Z41" s="67" t="n">
        <f aca="false">V41*12</f>
        <v>4587.6</v>
      </c>
      <c r="AA41" s="67"/>
      <c r="AB41" s="67"/>
      <c r="AC41" s="67"/>
      <c r="AD41" s="3"/>
      <c r="AE41" s="4" t="s">
        <v>352</v>
      </c>
      <c r="AF41" s="211"/>
      <c r="AG41" s="218" t="n">
        <v>0.076</v>
      </c>
      <c r="AH41" s="198" t="n">
        <f aca="false">AG41*(AH38/(1-(AG40+AG41+AG42)))</f>
        <v>171.103314275918</v>
      </c>
      <c r="AI41" s="198"/>
      <c r="AJ41" s="218" t="n">
        <f aca="false">$AG$41</f>
        <v>0.076</v>
      </c>
      <c r="AK41" s="198" t="n">
        <f aca="false">AJ41*(AK38/(1-(AJ40+AJ41+AJ42)))</f>
        <v>10.1618983018853</v>
      </c>
      <c r="AL41" s="198"/>
      <c r="AM41" s="218" t="n">
        <f aca="false">$AG$41</f>
        <v>0.076</v>
      </c>
      <c r="AN41" s="198" t="n">
        <f aca="false">AM41*(AN38/(1-(AM40+AM41+AM42)))</f>
        <v>29.0550385469388</v>
      </c>
      <c r="AO41" s="198"/>
      <c r="AP41" s="218" t="n">
        <f aca="false">$AG$41</f>
        <v>0.076</v>
      </c>
      <c r="AQ41" s="198" t="n">
        <f aca="false">AP41*(AQ38/(1-(AP40+AP41+AP42)))</f>
        <v>29.0550385469388</v>
      </c>
      <c r="AR41" s="198"/>
      <c r="AS41" s="234"/>
      <c r="AT41" s="211"/>
      <c r="AU41" s="218" t="n">
        <v>0.076</v>
      </c>
      <c r="AV41" s="198" t="n">
        <f aca="false">AU41*(AV38/(1-(AU40+AU41+AU42)))</f>
        <v>11.7628865668376</v>
      </c>
      <c r="AW41" s="198"/>
      <c r="AX41" s="218" t="n">
        <f aca="false">$AG$41</f>
        <v>0.076</v>
      </c>
      <c r="AY41" s="198" t="n">
        <f aca="false">AX41*(AY38/(1-(AX40+AX41+AX42)))</f>
        <v>11.7628865668376</v>
      </c>
      <c r="AZ41" s="198"/>
      <c r="BA41" s="218" t="n">
        <f aca="false">$AG$41</f>
        <v>0.076</v>
      </c>
      <c r="BB41" s="198" t="n">
        <f aca="false">BA41*(BB38/(1-(BA40+BA41+BA42)))</f>
        <v>11.6962413171671</v>
      </c>
      <c r="BC41" s="198"/>
      <c r="BD41" s="218" t="n">
        <f aca="false">$AG$41</f>
        <v>0.076</v>
      </c>
      <c r="BE41" s="198" t="n">
        <f aca="false">BD41*(BE38/(1-(BD40+BD41+BD42)))</f>
        <v>11.6303469998873</v>
      </c>
      <c r="BF41" s="198"/>
      <c r="BG41" s="234"/>
      <c r="BH41" s="211"/>
      <c r="BI41" s="218" t="n">
        <v>0.076</v>
      </c>
      <c r="BJ41" s="198" t="n">
        <f aca="false">BI41*(BJ38/(1-(BI40+BI41+BI42)))</f>
        <v>11.6303469998873</v>
      </c>
      <c r="BK41" s="198"/>
      <c r="BL41" s="218" t="n">
        <f aca="false">$AG$41</f>
        <v>0.076</v>
      </c>
      <c r="BM41" s="198" t="n">
        <f aca="false">BL41*(BM38/(1-(BL40+BL41+BL42)))</f>
        <v>11.7628865668376</v>
      </c>
      <c r="BN41" s="198"/>
      <c r="BO41" s="218" t="n">
        <f aca="false">$AG$41</f>
        <v>0.076</v>
      </c>
      <c r="BP41" s="198" t="n">
        <f aca="false">BO41*(BP38/(1-(BO40+BO41+BO42)))</f>
        <v>11.7628865668376</v>
      </c>
      <c r="BQ41" s="198"/>
      <c r="BR41" s="218" t="n">
        <f aca="false">$AG$41</f>
        <v>0.076</v>
      </c>
      <c r="BS41" s="198" t="n">
        <f aca="false">BR41*(BS38/(1-(BR40+BR41+BR42)))</f>
        <v>11.7628865668376</v>
      </c>
      <c r="BT41" s="198"/>
      <c r="BU41" s="234"/>
      <c r="BV41" s="211"/>
      <c r="BW41" s="218" t="n">
        <v>0.076</v>
      </c>
      <c r="BX41" s="198" t="n">
        <f aca="false">BW41*(BX38/(1-(BW40+BW41+BW42)))</f>
        <v>11.7628865668376</v>
      </c>
      <c r="BY41" s="198"/>
      <c r="BZ41" s="218" t="n">
        <f aca="false">$AG$41</f>
        <v>0.076</v>
      </c>
      <c r="CA41" s="198" t="n">
        <f aca="false">BZ41*(CA38/(1-(BZ40+BZ41+BZ42)))</f>
        <v>11.6303469998873</v>
      </c>
      <c r="CB41" s="198"/>
      <c r="CC41" s="218" t="n">
        <f aca="false">$AG$41</f>
        <v>0.076</v>
      </c>
      <c r="CD41" s="198" t="n">
        <f aca="false">CC41*(CD38/(1-(CC40+CC41+CC42)))</f>
        <v>11.6303469998873</v>
      </c>
      <c r="CE41" s="198"/>
      <c r="CF41" s="218" t="n">
        <f aca="false">$AG$41</f>
        <v>0.076</v>
      </c>
      <c r="CG41" s="198" t="n">
        <f aca="false">CF41*(CG38/(1-(CF40+CF41+CF42)))</f>
        <v>11.7628865668376</v>
      </c>
      <c r="CH41" s="198"/>
      <c r="CI41" s="234"/>
      <c r="CJ41" s="211"/>
      <c r="CK41" s="218" t="n">
        <v>0.076</v>
      </c>
      <c r="CL41" s="198" t="n">
        <f aca="false">CK41*(CL38/(1-(CK40+CK41+CK42)))</f>
        <v>11.8984818010375</v>
      </c>
      <c r="CM41" s="198"/>
      <c r="CN41" s="218" t="n">
        <f aca="false">$AG$41</f>
        <v>0.076</v>
      </c>
      <c r="CO41" s="198" t="n">
        <f aca="false">CN41*(CO38/(1-(CN40+CN41+CN42)))</f>
        <v>11.7628865668376</v>
      </c>
      <c r="CP41" s="198"/>
      <c r="CQ41" s="218" t="n">
        <f aca="false">$AG$41</f>
        <v>0.076</v>
      </c>
      <c r="CR41" s="198" t="n">
        <f aca="false">CQ41*(CR38/(1-(CQ40+CQ41+CQ42)))</f>
        <v>11.7628865668376</v>
      </c>
      <c r="CS41" s="198"/>
      <c r="CT41" s="218" t="n">
        <f aca="false">$AG$41</f>
        <v>0.076</v>
      </c>
      <c r="CU41" s="198" t="n">
        <f aca="false">CT41*(CU38/(1-(CT40+CT41+CT42)))</f>
        <v>11.7628865668376</v>
      </c>
      <c r="CV41" s="198"/>
      <c r="CW41" s="234"/>
      <c r="CX41" s="211"/>
      <c r="CY41" s="218" t="n">
        <v>0.076</v>
      </c>
      <c r="CZ41" s="198" t="n">
        <f aca="false">CY41*(CZ38/(1-(CY40+CY41+CY42)))</f>
        <v>12.0372396062974</v>
      </c>
      <c r="DA41" s="198"/>
      <c r="DB41" s="218" t="n">
        <f aca="false">$AG$41</f>
        <v>0.076</v>
      </c>
      <c r="DC41" s="198" t="n">
        <f aca="false">DB41*(DC38/(1-(DB40+DB41+DB42)))</f>
        <v>12.0372396062974</v>
      </c>
      <c r="DD41" s="198"/>
      <c r="DE41" s="218" t="n">
        <f aca="false">$AG$41</f>
        <v>0.076</v>
      </c>
      <c r="DF41" s="198" t="n">
        <f aca="false">DE41*(DF38/(1-(DE40+DE41+DE42)))</f>
        <v>11.7628865668376</v>
      </c>
      <c r="DG41" s="198"/>
      <c r="DH41" s="218" t="n">
        <f aca="false">$AG$41</f>
        <v>0.076</v>
      </c>
      <c r="DI41" s="198" t="n">
        <f aca="false">DH41*(DI38/(1-(DH40+DH41+DH42)))</f>
        <v>11.8984818010375</v>
      </c>
      <c r="DJ41" s="198"/>
      <c r="DK41" s="234"/>
      <c r="DL41" s="211"/>
      <c r="DM41" s="218" t="n">
        <v>0.076</v>
      </c>
      <c r="DN41" s="198" t="n">
        <f aca="false">DM41*(DN38/(1-(DM40+DM41+DM42)))</f>
        <v>11.7628865668376</v>
      </c>
      <c r="DO41" s="198"/>
      <c r="DP41" s="218" t="n">
        <f aca="false">$AG$41</f>
        <v>0.076</v>
      </c>
      <c r="DQ41" s="198" t="n">
        <f aca="false">DP41*(DQ38/(1-(DP40+DP41+DP42)))</f>
        <v>11.7628865668376</v>
      </c>
      <c r="DR41" s="198"/>
      <c r="DS41" s="218" t="n">
        <f aca="false">$AG$41</f>
        <v>0.076</v>
      </c>
      <c r="DT41" s="198" t="n">
        <f aca="false">DS41*(DT38/(1-(DS40+DS41+DS42)))</f>
        <v>11.7628865668376</v>
      </c>
      <c r="DU41" s="198"/>
      <c r="DV41" s="218" t="n">
        <f aca="false">$AG$41</f>
        <v>0.076</v>
      </c>
      <c r="DW41" s="198" t="n">
        <f aca="false">DV41*(DW38/(1-(DV40+DV41+DV42)))</f>
        <v>11.7628865668376</v>
      </c>
      <c r="DX41" s="198"/>
      <c r="DY41" s="218" t="n">
        <f aca="false">AG41</f>
        <v>0.076</v>
      </c>
      <c r="DZ41" s="198" t="n">
        <f aca="false">DY41*(DZ38/(1-(DY40+DY41+DY42)))</f>
        <v>0.4529192303207</v>
      </c>
      <c r="EA41" s="198"/>
      <c r="EB41" s="234"/>
      <c r="EC41" s="234"/>
      <c r="ED41" s="234"/>
      <c r="EE41" s="234"/>
      <c r="EF41" s="234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</row>
    <row r="42" customFormat="false" ht="15" hidden="false" customHeight="true" outlineLevel="0" collapsed="false">
      <c r="A42" s="91" t="str">
        <f aca="false">AP6</f>
        <v>Blocos B1/B2 - Edifício B2</v>
      </c>
      <c r="B42" s="91"/>
      <c r="C42" s="91"/>
      <c r="D42" s="91"/>
      <c r="E42" s="91"/>
      <c r="F42" s="91"/>
      <c r="G42" s="235" t="n">
        <f aca="false">AQ38</f>
        <v>327.8249415</v>
      </c>
      <c r="H42" s="235"/>
      <c r="I42" s="235"/>
      <c r="J42" s="235"/>
      <c r="K42" s="235"/>
      <c r="L42" s="236" t="n">
        <f aca="false">$AG$40</f>
        <v>0.0165</v>
      </c>
      <c r="M42" s="236"/>
      <c r="N42" s="236" t="n">
        <f aca="false">$AG$41</f>
        <v>0.076</v>
      </c>
      <c r="O42" s="236"/>
      <c r="P42" s="236" t="n">
        <f aca="false">AP42</f>
        <v>0.05</v>
      </c>
      <c r="Q42" s="236"/>
      <c r="R42" s="74" t="n">
        <f aca="false">AQ68</f>
        <v>54.4781972755103</v>
      </c>
      <c r="S42" s="74"/>
      <c r="T42" s="74"/>
      <c r="U42" s="74"/>
      <c r="V42" s="74" t="n">
        <f aca="false">AQ69</f>
        <v>382.303138775511</v>
      </c>
      <c r="W42" s="74"/>
      <c r="X42" s="74"/>
      <c r="Y42" s="74"/>
      <c r="Z42" s="74" t="n">
        <f aca="false">V42*12</f>
        <v>4587.63766530613</v>
      </c>
      <c r="AA42" s="74"/>
      <c r="AB42" s="74"/>
      <c r="AC42" s="74"/>
      <c r="AD42" s="3"/>
      <c r="AE42" s="4" t="s">
        <v>353</v>
      </c>
      <c r="AF42" s="211"/>
      <c r="AG42" s="218" t="n">
        <v>0.05</v>
      </c>
      <c r="AH42" s="198" t="n">
        <f aca="false">AG42*(AH38/(1-(AG40+AG41+AG42)))</f>
        <v>112.567969918367</v>
      </c>
      <c r="AI42" s="198"/>
      <c r="AJ42" s="218" t="n">
        <v>0.05</v>
      </c>
      <c r="AK42" s="198" t="n">
        <f aca="false">AJ42*(AK38/(1-(AJ40+AJ41+AJ42)))</f>
        <v>6.68545940913508</v>
      </c>
      <c r="AL42" s="198"/>
      <c r="AM42" s="218" t="n">
        <v>0.05</v>
      </c>
      <c r="AN42" s="198" t="n">
        <f aca="false">AM42*(AN38/(1-(AM40+AM41+AM42)))</f>
        <v>19.1151569387755</v>
      </c>
      <c r="AO42" s="198"/>
      <c r="AP42" s="218" t="n">
        <v>0.05</v>
      </c>
      <c r="AQ42" s="198" t="n">
        <f aca="false">AP42*(AQ38/(1-(AP40+AP41+AP42)))</f>
        <v>19.1151569387755</v>
      </c>
      <c r="AR42" s="198"/>
      <c r="AS42" s="234"/>
      <c r="AT42" s="211"/>
      <c r="AU42" s="218" t="n">
        <v>0.03</v>
      </c>
      <c r="AV42" s="198" t="n">
        <f aca="false">AU42*(AV38/(1-(AU40+AU41+AU42)))</f>
        <v>4.6432446974359</v>
      </c>
      <c r="AW42" s="198"/>
      <c r="AX42" s="218" t="n">
        <v>0.03</v>
      </c>
      <c r="AY42" s="198" t="n">
        <f aca="false">AX42*(AY38/(1-(AX40+AX41+AX42)))</f>
        <v>4.6432446974359</v>
      </c>
      <c r="AZ42" s="198"/>
      <c r="BA42" s="218" t="n">
        <v>0.025</v>
      </c>
      <c r="BB42" s="198" t="n">
        <f aca="false">BA42*(BB38/(1-(BA40+BA41+BA42)))</f>
        <v>3.84744780169972</v>
      </c>
      <c r="BC42" s="198"/>
      <c r="BD42" s="218" t="n">
        <v>0.02</v>
      </c>
      <c r="BE42" s="198" t="n">
        <f aca="false">BD42*(BE38/(1-(BD40+BD41+BD42)))</f>
        <v>3.0606176315493</v>
      </c>
      <c r="BF42" s="198"/>
      <c r="BG42" s="234"/>
      <c r="BH42" s="211"/>
      <c r="BI42" s="218" t="n">
        <v>0.02</v>
      </c>
      <c r="BJ42" s="198" t="n">
        <f aca="false">BI42*(BJ38/(1-(BI40+BI41+BI42)))</f>
        <v>3.0606176315493</v>
      </c>
      <c r="BK42" s="198"/>
      <c r="BL42" s="218" t="n">
        <v>0.03</v>
      </c>
      <c r="BM42" s="198" t="n">
        <f aca="false">BL42*(BM38/(1-(BL40+BL41+BL42)))</f>
        <v>4.6432446974359</v>
      </c>
      <c r="BN42" s="198"/>
      <c r="BO42" s="218" t="n">
        <v>0.03</v>
      </c>
      <c r="BP42" s="198" t="n">
        <f aca="false">BO42*(BP38/(1-(BO40+BO41+BO42)))</f>
        <v>4.6432446974359</v>
      </c>
      <c r="BQ42" s="198"/>
      <c r="BR42" s="218" t="n">
        <v>0.03</v>
      </c>
      <c r="BS42" s="198" t="n">
        <f aca="false">BR42*(BS38/(1-(BR40+BR41+BR42)))</f>
        <v>4.6432446974359</v>
      </c>
      <c r="BT42" s="198"/>
      <c r="BU42" s="234"/>
      <c r="BV42" s="211"/>
      <c r="BW42" s="218" t="n">
        <v>0.03</v>
      </c>
      <c r="BX42" s="198" t="n">
        <f aca="false">BW42*(BX38/(1-(BW40+BW41+BW42)))</f>
        <v>4.6432446974359</v>
      </c>
      <c r="BY42" s="198"/>
      <c r="BZ42" s="218" t="n">
        <v>0.02</v>
      </c>
      <c r="CA42" s="198" t="n">
        <f aca="false">BZ42*(CA38/(1-(BZ40+BZ41+BZ42)))</f>
        <v>3.0606176315493</v>
      </c>
      <c r="CB42" s="198"/>
      <c r="CC42" s="218" t="n">
        <v>0.02</v>
      </c>
      <c r="CD42" s="198" t="n">
        <f aca="false">CC42*(CD38/(1-(CC40+CC41+CC42)))</f>
        <v>3.0606176315493</v>
      </c>
      <c r="CE42" s="198"/>
      <c r="CF42" s="218" t="n">
        <v>0.03</v>
      </c>
      <c r="CG42" s="198" t="n">
        <f aca="false">CF42*(CG38/(1-(CF40+CF41+CF42)))</f>
        <v>4.6432446974359</v>
      </c>
      <c r="CH42" s="198"/>
      <c r="CI42" s="234"/>
      <c r="CJ42" s="211"/>
      <c r="CK42" s="218" t="n">
        <v>0.04</v>
      </c>
      <c r="CL42" s="198" t="n">
        <f aca="false">CK42*(CL38/(1-(CK40+CK41+CK42)))</f>
        <v>6.2623588426513</v>
      </c>
      <c r="CM42" s="198"/>
      <c r="CN42" s="218" t="n">
        <v>0.03</v>
      </c>
      <c r="CO42" s="198" t="n">
        <f aca="false">CN42*(CO38/(1-(CN40+CN41+CN42)))</f>
        <v>4.6432446974359</v>
      </c>
      <c r="CP42" s="198"/>
      <c r="CQ42" s="218" t="n">
        <v>0.03</v>
      </c>
      <c r="CR42" s="198" t="n">
        <f aca="false">CQ42*(CR38/(1-(CQ40+CQ41+CQ42)))</f>
        <v>4.6432446974359</v>
      </c>
      <c r="CS42" s="198"/>
      <c r="CT42" s="218" t="n">
        <v>0.03</v>
      </c>
      <c r="CU42" s="198" t="n">
        <f aca="false">CT42*(CU38/(1-(CT40+CT41+CT42)))</f>
        <v>4.6432446974359</v>
      </c>
      <c r="CV42" s="198"/>
      <c r="CW42" s="234"/>
      <c r="CX42" s="211"/>
      <c r="CY42" s="218" t="n">
        <v>0.05</v>
      </c>
      <c r="CZ42" s="198" t="n">
        <f aca="false">CY42*(CZ38/(1-(CY40+CY41+CY42)))</f>
        <v>7.91923658309038</v>
      </c>
      <c r="DA42" s="198"/>
      <c r="DB42" s="218" t="n">
        <v>0.05</v>
      </c>
      <c r="DC42" s="198" t="n">
        <f aca="false">DB42*(DC38/(1-(DB40+DB41+DB42)))</f>
        <v>7.91923658309038</v>
      </c>
      <c r="DD42" s="198"/>
      <c r="DE42" s="218" t="n">
        <v>0.03</v>
      </c>
      <c r="DF42" s="198" t="n">
        <f aca="false">DE42*(DF38/(1-(DE40+DE41+DE42)))</f>
        <v>4.6432446974359</v>
      </c>
      <c r="DG42" s="198"/>
      <c r="DH42" s="218" t="n">
        <v>0.04</v>
      </c>
      <c r="DI42" s="198" t="n">
        <f aca="false">DH42*(DI38/(1-(DH40+DH41+DH42)))</f>
        <v>6.2623588426513</v>
      </c>
      <c r="DJ42" s="198"/>
      <c r="DK42" s="234"/>
      <c r="DL42" s="211"/>
      <c r="DM42" s="218" t="n">
        <v>0.03</v>
      </c>
      <c r="DN42" s="198" t="n">
        <f aca="false">DM42*(DN38/(1-(DM40+DM41+DM42)))</f>
        <v>4.6432446974359</v>
      </c>
      <c r="DO42" s="198"/>
      <c r="DP42" s="218" t="n">
        <v>0.03</v>
      </c>
      <c r="DQ42" s="198" t="n">
        <f aca="false">DP42*(DQ38/(1-(DP40+DP41+DP42)))</f>
        <v>4.6432446974359</v>
      </c>
      <c r="DR42" s="198"/>
      <c r="DS42" s="218" t="n">
        <v>0.03</v>
      </c>
      <c r="DT42" s="198" t="n">
        <f aca="false">DS42*(DT38/(1-(DS40+DS41+DS42)))</f>
        <v>4.6432446974359</v>
      </c>
      <c r="DU42" s="198"/>
      <c r="DV42" s="218" t="n">
        <v>0.03</v>
      </c>
      <c r="DW42" s="198" t="n">
        <f aca="false">DV42*(DW38/(1-(DV40+DV41+DV42)))</f>
        <v>4.6432446974359</v>
      </c>
      <c r="DX42" s="198"/>
      <c r="DY42" s="218" t="n">
        <f aca="false">AG42</f>
        <v>0.05</v>
      </c>
      <c r="DZ42" s="198" t="n">
        <f aca="false">DY42*(DZ38/(1-(DY40+DY41+DY42)))</f>
        <v>0.297973177842566</v>
      </c>
      <c r="EA42" s="198"/>
      <c r="EB42" s="234"/>
      <c r="EC42" s="234"/>
      <c r="ED42" s="234"/>
      <c r="EE42" s="234"/>
      <c r="EF42" s="234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</row>
    <row r="43" customFormat="false" ht="15" hidden="false" customHeight="true" outlineLevel="0" collapsed="false">
      <c r="A43" s="237" t="s">
        <v>52</v>
      </c>
      <c r="B43" s="237"/>
      <c r="C43" s="237"/>
      <c r="D43" s="237"/>
      <c r="E43" s="237"/>
      <c r="F43" s="237"/>
      <c r="G43" s="238" t="n">
        <f aca="false">AV33</f>
        <v>118.626</v>
      </c>
      <c r="H43" s="238"/>
      <c r="I43" s="238"/>
      <c r="J43" s="238"/>
      <c r="K43" s="238"/>
      <c r="L43" s="236" t="n">
        <f aca="false">$AG$40</f>
        <v>0.0165</v>
      </c>
      <c r="M43" s="236"/>
      <c r="N43" s="236" t="n">
        <f aca="false">$AG$41</f>
        <v>0.076</v>
      </c>
      <c r="O43" s="236"/>
      <c r="P43" s="239" t="n">
        <f aca="false">AU42</f>
        <v>0.03</v>
      </c>
      <c r="Q43" s="239"/>
      <c r="R43" s="240" t="n">
        <f aca="false">AV68</f>
        <v>18.9599158478632</v>
      </c>
      <c r="S43" s="240"/>
      <c r="T43" s="240"/>
      <c r="U43" s="240"/>
      <c r="V43" s="240" t="n">
        <f aca="false">AV69</f>
        <v>154.77</v>
      </c>
      <c r="W43" s="240"/>
      <c r="X43" s="240"/>
      <c r="Y43" s="240"/>
      <c r="Z43" s="240" t="n">
        <f aca="false">V43*12</f>
        <v>1857.24</v>
      </c>
      <c r="AA43" s="240"/>
      <c r="AB43" s="240"/>
      <c r="AC43" s="240"/>
      <c r="AD43" s="241"/>
      <c r="AE43" s="49"/>
      <c r="AF43" s="211"/>
      <c r="AG43" s="218"/>
      <c r="AH43" s="198"/>
      <c r="AI43" s="198"/>
      <c r="AJ43" s="218"/>
      <c r="AK43" s="198"/>
      <c r="AL43" s="198"/>
      <c r="AM43" s="218"/>
      <c r="AN43" s="198"/>
      <c r="AO43" s="198"/>
      <c r="AP43" s="218"/>
      <c r="AQ43" s="198"/>
      <c r="AR43" s="198"/>
      <c r="AS43" s="234"/>
      <c r="AT43" s="211"/>
      <c r="AU43" s="218"/>
      <c r="AV43" s="198"/>
      <c r="AW43" s="198"/>
      <c r="AX43" s="218"/>
      <c r="AY43" s="198"/>
      <c r="AZ43" s="198"/>
      <c r="BA43" s="218"/>
      <c r="BB43" s="198"/>
      <c r="BC43" s="198"/>
      <c r="BD43" s="218"/>
      <c r="BE43" s="198"/>
      <c r="BF43" s="198"/>
      <c r="BG43" s="234"/>
      <c r="BH43" s="211"/>
      <c r="BI43" s="218"/>
      <c r="BJ43" s="198"/>
      <c r="BK43" s="198"/>
      <c r="BL43" s="218"/>
      <c r="BM43" s="198"/>
      <c r="BN43" s="198"/>
      <c r="BO43" s="218"/>
      <c r="BP43" s="198"/>
      <c r="BQ43" s="198"/>
      <c r="BR43" s="218"/>
      <c r="BS43" s="198"/>
      <c r="BT43" s="198"/>
      <c r="BU43" s="234"/>
      <c r="BV43" s="211"/>
      <c r="BW43" s="218"/>
      <c r="BX43" s="198"/>
      <c r="BY43" s="198"/>
      <c r="BZ43" s="218"/>
      <c r="CA43" s="198"/>
      <c r="CB43" s="198"/>
      <c r="CC43" s="218"/>
      <c r="CD43" s="198"/>
      <c r="CE43" s="198"/>
      <c r="CF43" s="218"/>
      <c r="CG43" s="198"/>
      <c r="CH43" s="198"/>
      <c r="CI43" s="234"/>
      <c r="CJ43" s="211"/>
      <c r="CK43" s="218"/>
      <c r="CL43" s="198"/>
      <c r="CM43" s="198"/>
      <c r="CN43" s="218"/>
      <c r="CO43" s="198"/>
      <c r="CP43" s="198"/>
      <c r="CQ43" s="218"/>
      <c r="CR43" s="198"/>
      <c r="CS43" s="198"/>
      <c r="CT43" s="218"/>
      <c r="CU43" s="198"/>
      <c r="CV43" s="198"/>
      <c r="CW43" s="234"/>
      <c r="CX43" s="211"/>
      <c r="CY43" s="218"/>
      <c r="CZ43" s="198"/>
      <c r="DA43" s="198"/>
      <c r="DB43" s="218"/>
      <c r="DC43" s="198"/>
      <c r="DD43" s="198"/>
      <c r="DE43" s="218"/>
      <c r="DF43" s="198"/>
      <c r="DG43" s="198"/>
      <c r="DH43" s="218"/>
      <c r="DI43" s="198"/>
      <c r="DJ43" s="198"/>
      <c r="DK43" s="234"/>
      <c r="DL43" s="211"/>
      <c r="DM43" s="218"/>
      <c r="DN43" s="198"/>
      <c r="DO43" s="198"/>
      <c r="DP43" s="218"/>
      <c r="DQ43" s="198"/>
      <c r="DR43" s="198"/>
      <c r="DS43" s="218"/>
      <c r="DT43" s="198"/>
      <c r="DU43" s="198"/>
      <c r="DV43" s="218"/>
      <c r="DW43" s="198"/>
      <c r="DX43" s="198"/>
      <c r="DY43" s="198"/>
      <c r="DZ43" s="198"/>
      <c r="EA43" s="198"/>
      <c r="EB43" s="234"/>
      <c r="EC43" s="234"/>
      <c r="ED43" s="234"/>
      <c r="EE43" s="234"/>
      <c r="EF43" s="234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</row>
    <row r="44" customFormat="false" ht="15" hidden="false" customHeight="true" outlineLevel="0" collapsed="false">
      <c r="A44" s="237" t="s">
        <v>46</v>
      </c>
      <c r="B44" s="237"/>
      <c r="C44" s="237"/>
      <c r="D44" s="237"/>
      <c r="E44" s="237"/>
      <c r="F44" s="237"/>
      <c r="G44" s="238" t="n">
        <f aca="false">AY33</f>
        <v>118.626</v>
      </c>
      <c r="H44" s="238"/>
      <c r="I44" s="238"/>
      <c r="J44" s="238"/>
      <c r="K44" s="238"/>
      <c r="L44" s="236" t="n">
        <f aca="false">$AG$40</f>
        <v>0.0165</v>
      </c>
      <c r="M44" s="236"/>
      <c r="N44" s="236" t="n">
        <f aca="false">$AG$41</f>
        <v>0.076</v>
      </c>
      <c r="O44" s="236"/>
      <c r="P44" s="239" t="n">
        <f aca="false">AX42</f>
        <v>0.03</v>
      </c>
      <c r="Q44" s="239"/>
      <c r="R44" s="240" t="n">
        <f aca="false">AY68</f>
        <v>18.9599158478632</v>
      </c>
      <c r="S44" s="240"/>
      <c r="T44" s="240"/>
      <c r="U44" s="240"/>
      <c r="V44" s="240" t="n">
        <f aca="false">AY69</f>
        <v>154.77</v>
      </c>
      <c r="W44" s="240"/>
      <c r="X44" s="240"/>
      <c r="Y44" s="240"/>
      <c r="Z44" s="240" t="n">
        <f aca="false">V44*12</f>
        <v>1857.24</v>
      </c>
      <c r="AA44" s="240"/>
      <c r="AB44" s="240"/>
      <c r="AC44" s="240"/>
      <c r="AD44" s="241"/>
      <c r="AE44" s="49"/>
      <c r="AF44" s="211"/>
      <c r="AG44" s="218"/>
      <c r="AH44" s="198"/>
      <c r="AI44" s="198"/>
      <c r="AJ44" s="218"/>
      <c r="AK44" s="198"/>
      <c r="AL44" s="198"/>
      <c r="AM44" s="218"/>
      <c r="AN44" s="198"/>
      <c r="AO44" s="198"/>
      <c r="AP44" s="218"/>
      <c r="AQ44" s="198"/>
      <c r="AR44" s="198"/>
      <c r="AS44" s="234"/>
      <c r="AT44" s="211"/>
      <c r="AU44" s="218"/>
      <c r="AV44" s="198"/>
      <c r="AW44" s="198"/>
      <c r="AX44" s="218"/>
      <c r="AY44" s="198"/>
      <c r="AZ44" s="198"/>
      <c r="BA44" s="218"/>
      <c r="BB44" s="198"/>
      <c r="BC44" s="198"/>
      <c r="BD44" s="218"/>
      <c r="BE44" s="198"/>
      <c r="BF44" s="198"/>
      <c r="BG44" s="234"/>
      <c r="BH44" s="211"/>
      <c r="BI44" s="218"/>
      <c r="BJ44" s="198"/>
      <c r="BK44" s="198"/>
      <c r="BL44" s="218"/>
      <c r="BM44" s="198"/>
      <c r="BN44" s="198"/>
      <c r="BO44" s="218"/>
      <c r="BP44" s="198"/>
      <c r="BQ44" s="198"/>
      <c r="BR44" s="218"/>
      <c r="BS44" s="198"/>
      <c r="BT44" s="198"/>
      <c r="BU44" s="234"/>
      <c r="BV44" s="211"/>
      <c r="BW44" s="218"/>
      <c r="BX44" s="198"/>
      <c r="BY44" s="198"/>
      <c r="BZ44" s="218"/>
      <c r="CA44" s="198"/>
      <c r="CB44" s="198"/>
      <c r="CC44" s="218"/>
      <c r="CD44" s="198"/>
      <c r="CE44" s="198"/>
      <c r="CF44" s="218"/>
      <c r="CG44" s="198"/>
      <c r="CH44" s="198"/>
      <c r="CI44" s="234"/>
      <c r="CJ44" s="211"/>
      <c r="CK44" s="218"/>
      <c r="CL44" s="198"/>
      <c r="CM44" s="198"/>
      <c r="CN44" s="218"/>
      <c r="CO44" s="198"/>
      <c r="CP44" s="198"/>
      <c r="CQ44" s="218"/>
      <c r="CR44" s="198"/>
      <c r="CS44" s="198"/>
      <c r="CT44" s="218"/>
      <c r="CU44" s="198"/>
      <c r="CV44" s="198"/>
      <c r="CW44" s="234"/>
      <c r="CX44" s="211"/>
      <c r="CY44" s="218"/>
      <c r="CZ44" s="198"/>
      <c r="DA44" s="198"/>
      <c r="DB44" s="218"/>
      <c r="DC44" s="198"/>
      <c r="DD44" s="198"/>
      <c r="DE44" s="218"/>
      <c r="DF44" s="198"/>
      <c r="DG44" s="198"/>
      <c r="DH44" s="218"/>
      <c r="DI44" s="198"/>
      <c r="DJ44" s="198"/>
      <c r="DK44" s="234"/>
      <c r="DL44" s="211"/>
      <c r="DM44" s="218"/>
      <c r="DN44" s="198"/>
      <c r="DO44" s="198"/>
      <c r="DP44" s="218"/>
      <c r="DQ44" s="198"/>
      <c r="DR44" s="198"/>
      <c r="DS44" s="218"/>
      <c r="DT44" s="198"/>
      <c r="DU44" s="198"/>
      <c r="DV44" s="218"/>
      <c r="DW44" s="198"/>
      <c r="DX44" s="198"/>
      <c r="DY44" s="198"/>
      <c r="DZ44" s="198"/>
      <c r="EA44" s="198"/>
      <c r="EB44" s="234"/>
      <c r="EC44" s="234"/>
      <c r="ED44" s="234"/>
      <c r="EE44" s="234"/>
      <c r="EF44" s="234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</row>
    <row r="45" customFormat="false" ht="15" hidden="false" customHeight="true" outlineLevel="0" collapsed="false">
      <c r="A45" s="237" t="s">
        <v>205</v>
      </c>
      <c r="B45" s="237"/>
      <c r="C45" s="237"/>
      <c r="D45" s="237"/>
      <c r="E45" s="237"/>
      <c r="F45" s="237"/>
      <c r="G45" s="238" t="n">
        <f aca="false">BB33</f>
        <v>118.626</v>
      </c>
      <c r="H45" s="238"/>
      <c r="I45" s="238"/>
      <c r="J45" s="238"/>
      <c r="K45" s="238"/>
      <c r="L45" s="236" t="n">
        <f aca="false">$AG$40</f>
        <v>0.0165</v>
      </c>
      <c r="M45" s="236"/>
      <c r="N45" s="236" t="n">
        <f aca="false">$AG$41</f>
        <v>0.076</v>
      </c>
      <c r="O45" s="236"/>
      <c r="P45" s="239" t="n">
        <f aca="false">BA42</f>
        <v>0.025</v>
      </c>
      <c r="Q45" s="239"/>
      <c r="R45" s="240" t="n">
        <f aca="false">BB68</f>
        <v>18.0830046679887</v>
      </c>
      <c r="S45" s="240"/>
      <c r="T45" s="240"/>
      <c r="U45" s="240"/>
      <c r="V45" s="240" t="n">
        <f aca="false">BB69</f>
        <v>153.9</v>
      </c>
      <c r="W45" s="240"/>
      <c r="X45" s="240"/>
      <c r="Y45" s="240"/>
      <c r="Z45" s="240" t="n">
        <f aca="false">V45*12</f>
        <v>1846.8</v>
      </c>
      <c r="AA45" s="240"/>
      <c r="AB45" s="240"/>
      <c r="AC45" s="240"/>
      <c r="AD45" s="241"/>
      <c r="AE45" s="49"/>
      <c r="AF45" s="211"/>
      <c r="AG45" s="218"/>
      <c r="AH45" s="198"/>
      <c r="AI45" s="198"/>
      <c r="AJ45" s="218"/>
      <c r="AK45" s="198"/>
      <c r="AL45" s="198"/>
      <c r="AM45" s="218"/>
      <c r="AN45" s="198"/>
      <c r="AO45" s="198"/>
      <c r="AP45" s="218"/>
      <c r="AQ45" s="198"/>
      <c r="AR45" s="198"/>
      <c r="AS45" s="234"/>
      <c r="AT45" s="211"/>
      <c r="AU45" s="218"/>
      <c r="AV45" s="198"/>
      <c r="AW45" s="198"/>
      <c r="AX45" s="218"/>
      <c r="AY45" s="198"/>
      <c r="AZ45" s="198"/>
      <c r="BA45" s="218"/>
      <c r="BB45" s="198"/>
      <c r="BC45" s="198"/>
      <c r="BD45" s="218"/>
      <c r="BE45" s="198"/>
      <c r="BF45" s="198"/>
      <c r="BG45" s="234"/>
      <c r="BH45" s="211"/>
      <c r="BI45" s="218"/>
      <c r="BJ45" s="198"/>
      <c r="BK45" s="198"/>
      <c r="BL45" s="218"/>
      <c r="BM45" s="198"/>
      <c r="BN45" s="198"/>
      <c r="BO45" s="218"/>
      <c r="BP45" s="198"/>
      <c r="BQ45" s="198"/>
      <c r="BR45" s="218"/>
      <c r="BS45" s="198"/>
      <c r="BT45" s="198"/>
      <c r="BU45" s="234"/>
      <c r="BV45" s="211"/>
      <c r="BW45" s="218"/>
      <c r="BX45" s="198"/>
      <c r="BY45" s="198"/>
      <c r="BZ45" s="218"/>
      <c r="CA45" s="198"/>
      <c r="CB45" s="198"/>
      <c r="CC45" s="218"/>
      <c r="CD45" s="198"/>
      <c r="CE45" s="198"/>
      <c r="CF45" s="218"/>
      <c r="CG45" s="198"/>
      <c r="CH45" s="198"/>
      <c r="CI45" s="234"/>
      <c r="CJ45" s="211"/>
      <c r="CK45" s="218"/>
      <c r="CL45" s="198"/>
      <c r="CM45" s="198"/>
      <c r="CN45" s="218"/>
      <c r="CO45" s="198"/>
      <c r="CP45" s="198"/>
      <c r="CQ45" s="218"/>
      <c r="CR45" s="198"/>
      <c r="CS45" s="198"/>
      <c r="CT45" s="218"/>
      <c r="CU45" s="198"/>
      <c r="CV45" s="198"/>
      <c r="CW45" s="234"/>
      <c r="CX45" s="211"/>
      <c r="CY45" s="218"/>
      <c r="CZ45" s="198"/>
      <c r="DA45" s="198"/>
      <c r="DB45" s="218"/>
      <c r="DC45" s="198"/>
      <c r="DD45" s="198"/>
      <c r="DE45" s="218"/>
      <c r="DF45" s="198"/>
      <c r="DG45" s="198"/>
      <c r="DH45" s="218"/>
      <c r="DI45" s="198"/>
      <c r="DJ45" s="198"/>
      <c r="DK45" s="234"/>
      <c r="DL45" s="211"/>
      <c r="DM45" s="218"/>
      <c r="DN45" s="198"/>
      <c r="DO45" s="198"/>
      <c r="DP45" s="218"/>
      <c r="DQ45" s="198"/>
      <c r="DR45" s="198"/>
      <c r="DS45" s="218"/>
      <c r="DT45" s="198"/>
      <c r="DU45" s="198"/>
      <c r="DV45" s="218"/>
      <c r="DW45" s="198"/>
      <c r="DX45" s="198"/>
      <c r="DY45" s="198"/>
      <c r="DZ45" s="198"/>
      <c r="EA45" s="198"/>
      <c r="EB45" s="234"/>
      <c r="EC45" s="234"/>
      <c r="ED45" s="234"/>
      <c r="EE45" s="234"/>
      <c r="EF45" s="234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</row>
    <row r="46" customFormat="false" ht="15" hidden="false" customHeight="true" outlineLevel="0" collapsed="false">
      <c r="A46" s="237" t="s">
        <v>206</v>
      </c>
      <c r="B46" s="237"/>
      <c r="C46" s="237"/>
      <c r="D46" s="237"/>
      <c r="E46" s="237"/>
      <c r="F46" s="237"/>
      <c r="G46" s="238" t="n">
        <f aca="false">BE33</f>
        <v>118.626</v>
      </c>
      <c r="H46" s="238"/>
      <c r="I46" s="238"/>
      <c r="J46" s="238"/>
      <c r="K46" s="238"/>
      <c r="L46" s="236" t="n">
        <f aca="false">$AG$40</f>
        <v>0.0165</v>
      </c>
      <c r="M46" s="236"/>
      <c r="N46" s="236" t="n">
        <f aca="false">$AG$41</f>
        <v>0.076</v>
      </c>
      <c r="O46" s="236"/>
      <c r="P46" s="239" t="n">
        <f aca="false">BD42</f>
        <v>0.02</v>
      </c>
      <c r="Q46" s="239"/>
      <c r="R46" s="240" t="n">
        <f aca="false">BE68</f>
        <v>17.2159741774648</v>
      </c>
      <c r="S46" s="240"/>
      <c r="T46" s="240"/>
      <c r="U46" s="240"/>
      <c r="V46" s="240" t="n">
        <f aca="false">BE69</f>
        <v>153.030881577465</v>
      </c>
      <c r="W46" s="240"/>
      <c r="X46" s="240"/>
      <c r="Y46" s="240"/>
      <c r="Z46" s="240" t="n">
        <f aca="false">V46*12</f>
        <v>1836.37057892958</v>
      </c>
      <c r="AA46" s="240"/>
      <c r="AB46" s="240"/>
      <c r="AC46" s="240"/>
      <c r="AD46" s="241"/>
      <c r="AE46" s="49"/>
      <c r="AF46" s="211"/>
      <c r="AG46" s="218"/>
      <c r="AH46" s="198"/>
      <c r="AI46" s="198"/>
      <c r="AJ46" s="218"/>
      <c r="AK46" s="198"/>
      <c r="AL46" s="198"/>
      <c r="AM46" s="218"/>
      <c r="AN46" s="198"/>
      <c r="AO46" s="198"/>
      <c r="AP46" s="218"/>
      <c r="AQ46" s="198"/>
      <c r="AR46" s="198"/>
      <c r="AS46" s="234"/>
      <c r="AT46" s="211"/>
      <c r="AU46" s="218"/>
      <c r="AV46" s="198"/>
      <c r="AW46" s="198"/>
      <c r="AX46" s="218"/>
      <c r="AY46" s="198"/>
      <c r="AZ46" s="198"/>
      <c r="BA46" s="218"/>
      <c r="BB46" s="198"/>
      <c r="BC46" s="198"/>
      <c r="BD46" s="218"/>
      <c r="BE46" s="198"/>
      <c r="BF46" s="198"/>
      <c r="BG46" s="234"/>
      <c r="BH46" s="211"/>
      <c r="BI46" s="218"/>
      <c r="BJ46" s="198"/>
      <c r="BK46" s="198"/>
      <c r="BL46" s="218"/>
      <c r="BM46" s="198"/>
      <c r="BN46" s="198"/>
      <c r="BO46" s="218"/>
      <c r="BP46" s="198"/>
      <c r="BQ46" s="198"/>
      <c r="BR46" s="218"/>
      <c r="BS46" s="198"/>
      <c r="BT46" s="198"/>
      <c r="BU46" s="234"/>
      <c r="BV46" s="211"/>
      <c r="BW46" s="218"/>
      <c r="BX46" s="198"/>
      <c r="BY46" s="198"/>
      <c r="BZ46" s="218"/>
      <c r="CA46" s="198"/>
      <c r="CB46" s="198"/>
      <c r="CC46" s="218"/>
      <c r="CD46" s="198"/>
      <c r="CE46" s="198"/>
      <c r="CF46" s="218"/>
      <c r="CG46" s="198"/>
      <c r="CH46" s="198"/>
      <c r="CI46" s="234"/>
      <c r="CJ46" s="211"/>
      <c r="CK46" s="218"/>
      <c r="CL46" s="198"/>
      <c r="CM46" s="198"/>
      <c r="CN46" s="218"/>
      <c r="CO46" s="198"/>
      <c r="CP46" s="198"/>
      <c r="CQ46" s="218"/>
      <c r="CR46" s="198"/>
      <c r="CS46" s="198"/>
      <c r="CT46" s="218"/>
      <c r="CU46" s="198"/>
      <c r="CV46" s="198"/>
      <c r="CW46" s="234"/>
      <c r="CX46" s="211"/>
      <c r="CY46" s="218"/>
      <c r="CZ46" s="198"/>
      <c r="DA46" s="198"/>
      <c r="DB46" s="218"/>
      <c r="DC46" s="198"/>
      <c r="DD46" s="198"/>
      <c r="DE46" s="218"/>
      <c r="DF46" s="198"/>
      <c r="DG46" s="198"/>
      <c r="DH46" s="218"/>
      <c r="DI46" s="198"/>
      <c r="DJ46" s="198"/>
      <c r="DK46" s="234"/>
      <c r="DL46" s="211"/>
      <c r="DM46" s="218"/>
      <c r="DN46" s="198"/>
      <c r="DO46" s="198"/>
      <c r="DP46" s="218"/>
      <c r="DQ46" s="198"/>
      <c r="DR46" s="198"/>
      <c r="DS46" s="218"/>
      <c r="DT46" s="198"/>
      <c r="DU46" s="198"/>
      <c r="DV46" s="218"/>
      <c r="DW46" s="198"/>
      <c r="DX46" s="198"/>
      <c r="DY46" s="198"/>
      <c r="DZ46" s="198"/>
      <c r="EA46" s="198"/>
      <c r="EB46" s="234"/>
      <c r="EC46" s="234"/>
      <c r="ED46" s="234"/>
      <c r="EE46" s="234"/>
      <c r="EF46" s="234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</row>
    <row r="47" customFormat="false" ht="15" hidden="false" customHeight="true" outlineLevel="0" collapsed="false">
      <c r="A47" s="237" t="s">
        <v>207</v>
      </c>
      <c r="B47" s="237"/>
      <c r="C47" s="237"/>
      <c r="D47" s="237"/>
      <c r="E47" s="237"/>
      <c r="F47" s="237"/>
      <c r="G47" s="238" t="n">
        <f aca="false">BJ33</f>
        <v>118.626</v>
      </c>
      <c r="H47" s="238"/>
      <c r="I47" s="238"/>
      <c r="J47" s="238"/>
      <c r="K47" s="238"/>
      <c r="L47" s="236" t="n">
        <f aca="false">$AG$40</f>
        <v>0.0165</v>
      </c>
      <c r="M47" s="236"/>
      <c r="N47" s="236" t="n">
        <f aca="false">$AG$41</f>
        <v>0.076</v>
      </c>
      <c r="O47" s="236"/>
      <c r="P47" s="239" t="n">
        <f aca="false">BI42</f>
        <v>0.02</v>
      </c>
      <c r="Q47" s="239"/>
      <c r="R47" s="240" t="n">
        <f aca="false">BJ68</f>
        <v>17.2159741774648</v>
      </c>
      <c r="S47" s="240"/>
      <c r="T47" s="240"/>
      <c r="U47" s="240"/>
      <c r="V47" s="240" t="n">
        <f aca="false">BJ69</f>
        <v>153.03</v>
      </c>
      <c r="W47" s="240"/>
      <c r="X47" s="240"/>
      <c r="Y47" s="240"/>
      <c r="Z47" s="240" t="n">
        <f aca="false">V47*12</f>
        <v>1836.36</v>
      </c>
      <c r="AA47" s="240"/>
      <c r="AB47" s="240"/>
      <c r="AC47" s="240"/>
      <c r="AD47" s="241"/>
      <c r="AE47" s="49"/>
      <c r="AF47" s="211"/>
      <c r="AG47" s="218"/>
      <c r="AH47" s="198"/>
      <c r="AI47" s="198"/>
      <c r="AJ47" s="218"/>
      <c r="AK47" s="198"/>
      <c r="AL47" s="198"/>
      <c r="AM47" s="218"/>
      <c r="AN47" s="198"/>
      <c r="AO47" s="198"/>
      <c r="AP47" s="218"/>
      <c r="AQ47" s="198"/>
      <c r="AR47" s="198"/>
      <c r="AS47" s="234"/>
      <c r="AT47" s="211"/>
      <c r="AU47" s="218"/>
      <c r="AV47" s="198"/>
      <c r="AW47" s="198"/>
      <c r="AX47" s="218"/>
      <c r="AY47" s="198"/>
      <c r="AZ47" s="198"/>
      <c r="BA47" s="218"/>
      <c r="BB47" s="198"/>
      <c r="BC47" s="198"/>
      <c r="BD47" s="218"/>
      <c r="BE47" s="198"/>
      <c r="BF47" s="198"/>
      <c r="BG47" s="234"/>
      <c r="BH47" s="211"/>
      <c r="BI47" s="218"/>
      <c r="BJ47" s="198"/>
      <c r="BK47" s="198"/>
      <c r="BL47" s="218"/>
      <c r="BM47" s="198"/>
      <c r="BN47" s="198"/>
      <c r="BO47" s="218"/>
      <c r="BP47" s="198"/>
      <c r="BQ47" s="198"/>
      <c r="BR47" s="218"/>
      <c r="BS47" s="198"/>
      <c r="BT47" s="198"/>
      <c r="BU47" s="234"/>
      <c r="BV47" s="211"/>
      <c r="BW47" s="218"/>
      <c r="BX47" s="198"/>
      <c r="BY47" s="198"/>
      <c r="BZ47" s="218"/>
      <c r="CA47" s="198"/>
      <c r="CB47" s="198"/>
      <c r="CC47" s="218"/>
      <c r="CD47" s="198"/>
      <c r="CE47" s="198"/>
      <c r="CF47" s="218"/>
      <c r="CG47" s="198"/>
      <c r="CH47" s="198"/>
      <c r="CI47" s="234"/>
      <c r="CJ47" s="211"/>
      <c r="CK47" s="218"/>
      <c r="CL47" s="198"/>
      <c r="CM47" s="198"/>
      <c r="CN47" s="218"/>
      <c r="CO47" s="198"/>
      <c r="CP47" s="198"/>
      <c r="CQ47" s="218"/>
      <c r="CR47" s="198"/>
      <c r="CS47" s="198"/>
      <c r="CT47" s="218"/>
      <c r="CU47" s="198"/>
      <c r="CV47" s="198"/>
      <c r="CW47" s="234"/>
      <c r="CX47" s="211"/>
      <c r="CY47" s="218"/>
      <c r="CZ47" s="198"/>
      <c r="DA47" s="198"/>
      <c r="DB47" s="218"/>
      <c r="DC47" s="198"/>
      <c r="DD47" s="198"/>
      <c r="DE47" s="218"/>
      <c r="DF47" s="198"/>
      <c r="DG47" s="198"/>
      <c r="DH47" s="218"/>
      <c r="DI47" s="198"/>
      <c r="DJ47" s="198"/>
      <c r="DK47" s="234"/>
      <c r="DL47" s="211"/>
      <c r="DM47" s="218"/>
      <c r="DN47" s="198"/>
      <c r="DO47" s="198"/>
      <c r="DP47" s="218"/>
      <c r="DQ47" s="198"/>
      <c r="DR47" s="198"/>
      <c r="DS47" s="218"/>
      <c r="DT47" s="198"/>
      <c r="DU47" s="198"/>
      <c r="DV47" s="218"/>
      <c r="DW47" s="198"/>
      <c r="DX47" s="198"/>
      <c r="DY47" s="198"/>
      <c r="DZ47" s="198"/>
      <c r="EA47" s="198"/>
      <c r="EB47" s="234"/>
      <c r="EC47" s="234"/>
      <c r="ED47" s="234"/>
      <c r="EE47" s="234"/>
      <c r="EF47" s="234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</row>
    <row r="48" customFormat="false" ht="15" hidden="false" customHeight="true" outlineLevel="0" collapsed="false">
      <c r="A48" s="237" t="s">
        <v>208</v>
      </c>
      <c r="B48" s="237"/>
      <c r="C48" s="237"/>
      <c r="D48" s="237"/>
      <c r="E48" s="237"/>
      <c r="F48" s="237"/>
      <c r="G48" s="238" t="n">
        <f aca="false">BM33</f>
        <v>118.626</v>
      </c>
      <c r="H48" s="238"/>
      <c r="I48" s="238"/>
      <c r="J48" s="238"/>
      <c r="K48" s="238"/>
      <c r="L48" s="236" t="n">
        <f aca="false">$AG$40</f>
        <v>0.0165</v>
      </c>
      <c r="M48" s="236"/>
      <c r="N48" s="236" t="n">
        <f aca="false">$AG$41</f>
        <v>0.076</v>
      </c>
      <c r="O48" s="236"/>
      <c r="P48" s="239" t="n">
        <f aca="false">BL42</f>
        <v>0.03</v>
      </c>
      <c r="Q48" s="239"/>
      <c r="R48" s="240" t="n">
        <f aca="false">BM68</f>
        <v>18.9599158478632</v>
      </c>
      <c r="S48" s="240"/>
      <c r="T48" s="240"/>
      <c r="U48" s="240"/>
      <c r="V48" s="240" t="n">
        <f aca="false">BM69</f>
        <v>154.77</v>
      </c>
      <c r="W48" s="240"/>
      <c r="X48" s="240"/>
      <c r="Y48" s="240"/>
      <c r="Z48" s="240" t="n">
        <f aca="false">V48*12</f>
        <v>1857.24</v>
      </c>
      <c r="AA48" s="240"/>
      <c r="AB48" s="240"/>
      <c r="AC48" s="240"/>
      <c r="AD48" s="241"/>
      <c r="AE48" s="49"/>
      <c r="AF48" s="211"/>
      <c r="AG48" s="218"/>
      <c r="AH48" s="198"/>
      <c r="AI48" s="198"/>
      <c r="AJ48" s="218"/>
      <c r="AK48" s="198"/>
      <c r="AL48" s="198"/>
      <c r="AM48" s="218"/>
      <c r="AN48" s="198"/>
      <c r="AO48" s="198"/>
      <c r="AP48" s="218"/>
      <c r="AQ48" s="198"/>
      <c r="AR48" s="198"/>
      <c r="AS48" s="234"/>
      <c r="AT48" s="211"/>
      <c r="AU48" s="218"/>
      <c r="AV48" s="198"/>
      <c r="AW48" s="198"/>
      <c r="AX48" s="218"/>
      <c r="AY48" s="198"/>
      <c r="AZ48" s="198"/>
      <c r="BA48" s="218"/>
      <c r="BB48" s="198"/>
      <c r="BC48" s="198"/>
      <c r="BD48" s="218"/>
      <c r="BE48" s="198"/>
      <c r="BF48" s="198"/>
      <c r="BG48" s="234"/>
      <c r="BH48" s="211"/>
      <c r="BI48" s="218"/>
      <c r="BJ48" s="198"/>
      <c r="BK48" s="198"/>
      <c r="BL48" s="218"/>
      <c r="BM48" s="198"/>
      <c r="BN48" s="198"/>
      <c r="BO48" s="218"/>
      <c r="BP48" s="198"/>
      <c r="BQ48" s="198"/>
      <c r="BR48" s="218"/>
      <c r="BS48" s="198"/>
      <c r="BT48" s="198"/>
      <c r="BU48" s="234"/>
      <c r="BV48" s="211"/>
      <c r="BW48" s="218"/>
      <c r="BX48" s="198"/>
      <c r="BY48" s="198"/>
      <c r="BZ48" s="218"/>
      <c r="CA48" s="198"/>
      <c r="CB48" s="198"/>
      <c r="CC48" s="218"/>
      <c r="CD48" s="198"/>
      <c r="CE48" s="198"/>
      <c r="CF48" s="218"/>
      <c r="CG48" s="198"/>
      <c r="CH48" s="198"/>
      <c r="CI48" s="234"/>
      <c r="CJ48" s="211"/>
      <c r="CK48" s="218"/>
      <c r="CL48" s="198"/>
      <c r="CM48" s="198"/>
      <c r="CN48" s="218"/>
      <c r="CO48" s="198"/>
      <c r="CP48" s="198"/>
      <c r="CQ48" s="218"/>
      <c r="CR48" s="198"/>
      <c r="CS48" s="198"/>
      <c r="CT48" s="218"/>
      <c r="CU48" s="198"/>
      <c r="CV48" s="198"/>
      <c r="CW48" s="234"/>
      <c r="CX48" s="211"/>
      <c r="CY48" s="218"/>
      <c r="CZ48" s="198"/>
      <c r="DA48" s="198"/>
      <c r="DB48" s="218"/>
      <c r="DC48" s="198"/>
      <c r="DD48" s="198"/>
      <c r="DE48" s="218"/>
      <c r="DF48" s="198"/>
      <c r="DG48" s="198"/>
      <c r="DH48" s="218"/>
      <c r="DI48" s="198"/>
      <c r="DJ48" s="198"/>
      <c r="DK48" s="234"/>
      <c r="DL48" s="211"/>
      <c r="DM48" s="218"/>
      <c r="DN48" s="198"/>
      <c r="DO48" s="198"/>
      <c r="DP48" s="218"/>
      <c r="DQ48" s="198"/>
      <c r="DR48" s="198"/>
      <c r="DS48" s="218"/>
      <c r="DT48" s="198"/>
      <c r="DU48" s="198"/>
      <c r="DV48" s="218"/>
      <c r="DW48" s="198"/>
      <c r="DX48" s="198"/>
      <c r="DY48" s="198"/>
      <c r="DZ48" s="198"/>
      <c r="EA48" s="198"/>
      <c r="EB48" s="234"/>
      <c r="EC48" s="234"/>
      <c r="ED48" s="234"/>
      <c r="EE48" s="234"/>
      <c r="EF48" s="234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</row>
    <row r="49" customFormat="false" ht="15" hidden="false" customHeight="true" outlineLevel="0" collapsed="false">
      <c r="A49" s="237" t="s">
        <v>209</v>
      </c>
      <c r="B49" s="237"/>
      <c r="C49" s="237"/>
      <c r="D49" s="237"/>
      <c r="E49" s="237"/>
      <c r="F49" s="237"/>
      <c r="G49" s="238" t="n">
        <f aca="false">BP33</f>
        <v>118.626</v>
      </c>
      <c r="H49" s="238"/>
      <c r="I49" s="238"/>
      <c r="J49" s="238"/>
      <c r="K49" s="238"/>
      <c r="L49" s="236" t="n">
        <f aca="false">$AG$40</f>
        <v>0.0165</v>
      </c>
      <c r="M49" s="236"/>
      <c r="N49" s="236" t="n">
        <f aca="false">$AG$41</f>
        <v>0.076</v>
      </c>
      <c r="O49" s="236"/>
      <c r="P49" s="239" t="n">
        <f aca="false">BO42</f>
        <v>0.03</v>
      </c>
      <c r="Q49" s="239"/>
      <c r="R49" s="240" t="n">
        <f aca="false">BP68</f>
        <v>18.9599158478632</v>
      </c>
      <c r="S49" s="240"/>
      <c r="T49" s="240"/>
      <c r="U49" s="240"/>
      <c r="V49" s="240" t="n">
        <f aca="false">BP69</f>
        <v>154.77</v>
      </c>
      <c r="W49" s="240"/>
      <c r="X49" s="240"/>
      <c r="Y49" s="240"/>
      <c r="Z49" s="240" t="n">
        <f aca="false">V49*12</f>
        <v>1857.24</v>
      </c>
      <c r="AA49" s="240"/>
      <c r="AB49" s="240"/>
      <c r="AC49" s="240"/>
      <c r="AD49" s="241"/>
      <c r="AE49" s="49"/>
      <c r="AF49" s="211"/>
      <c r="AG49" s="218"/>
      <c r="AH49" s="198"/>
      <c r="AI49" s="198"/>
      <c r="AJ49" s="218"/>
      <c r="AK49" s="198"/>
      <c r="AL49" s="198"/>
      <c r="AM49" s="218"/>
      <c r="AN49" s="198"/>
      <c r="AO49" s="198"/>
      <c r="AP49" s="218"/>
      <c r="AQ49" s="198"/>
      <c r="AR49" s="198"/>
      <c r="AS49" s="234"/>
      <c r="AT49" s="211"/>
      <c r="AU49" s="218"/>
      <c r="AV49" s="198"/>
      <c r="AW49" s="198"/>
      <c r="AX49" s="218"/>
      <c r="AY49" s="198"/>
      <c r="AZ49" s="198"/>
      <c r="BA49" s="218"/>
      <c r="BB49" s="198"/>
      <c r="BC49" s="198"/>
      <c r="BD49" s="218"/>
      <c r="BE49" s="198"/>
      <c r="BF49" s="198"/>
      <c r="BG49" s="234"/>
      <c r="BH49" s="211"/>
      <c r="BI49" s="218"/>
      <c r="BJ49" s="198"/>
      <c r="BK49" s="198"/>
      <c r="BL49" s="218"/>
      <c r="BM49" s="198"/>
      <c r="BN49" s="198"/>
      <c r="BO49" s="218"/>
      <c r="BP49" s="198"/>
      <c r="BQ49" s="198"/>
      <c r="BR49" s="218"/>
      <c r="BS49" s="198"/>
      <c r="BT49" s="198"/>
      <c r="BU49" s="234"/>
      <c r="BV49" s="211"/>
      <c r="BW49" s="218"/>
      <c r="BX49" s="198"/>
      <c r="BY49" s="198"/>
      <c r="BZ49" s="218"/>
      <c r="CA49" s="198"/>
      <c r="CB49" s="198"/>
      <c r="CC49" s="218"/>
      <c r="CD49" s="198"/>
      <c r="CE49" s="198"/>
      <c r="CF49" s="218"/>
      <c r="CG49" s="198"/>
      <c r="CH49" s="198"/>
      <c r="CI49" s="234"/>
      <c r="CJ49" s="211"/>
      <c r="CK49" s="218"/>
      <c r="CL49" s="198"/>
      <c r="CM49" s="198"/>
      <c r="CN49" s="218"/>
      <c r="CO49" s="198"/>
      <c r="CP49" s="198"/>
      <c r="CQ49" s="218"/>
      <c r="CR49" s="198"/>
      <c r="CS49" s="198"/>
      <c r="CT49" s="218"/>
      <c r="CU49" s="198"/>
      <c r="CV49" s="198"/>
      <c r="CW49" s="234"/>
      <c r="CX49" s="211"/>
      <c r="CY49" s="218"/>
      <c r="CZ49" s="198"/>
      <c r="DA49" s="198"/>
      <c r="DB49" s="218"/>
      <c r="DC49" s="198"/>
      <c r="DD49" s="198"/>
      <c r="DE49" s="218"/>
      <c r="DF49" s="198"/>
      <c r="DG49" s="198"/>
      <c r="DH49" s="218"/>
      <c r="DI49" s="198"/>
      <c r="DJ49" s="198"/>
      <c r="DK49" s="234"/>
      <c r="DL49" s="211"/>
      <c r="DM49" s="218"/>
      <c r="DN49" s="198"/>
      <c r="DO49" s="198"/>
      <c r="DP49" s="218"/>
      <c r="DQ49" s="198"/>
      <c r="DR49" s="198"/>
      <c r="DS49" s="218"/>
      <c r="DT49" s="198"/>
      <c r="DU49" s="198"/>
      <c r="DV49" s="218"/>
      <c r="DW49" s="198"/>
      <c r="DX49" s="198"/>
      <c r="DY49" s="198"/>
      <c r="DZ49" s="198"/>
      <c r="EA49" s="198"/>
      <c r="EB49" s="234"/>
      <c r="EC49" s="234"/>
      <c r="ED49" s="234"/>
      <c r="EE49" s="234"/>
      <c r="EF49" s="234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</row>
    <row r="50" customFormat="false" ht="15" hidden="false" customHeight="true" outlineLevel="0" collapsed="false">
      <c r="A50" s="237" t="s">
        <v>210</v>
      </c>
      <c r="B50" s="237"/>
      <c r="C50" s="237"/>
      <c r="D50" s="237"/>
      <c r="E50" s="237"/>
      <c r="F50" s="237"/>
      <c r="G50" s="238" t="n">
        <f aca="false">BS33</f>
        <v>118.626</v>
      </c>
      <c r="H50" s="238"/>
      <c r="I50" s="238"/>
      <c r="J50" s="238"/>
      <c r="K50" s="238"/>
      <c r="L50" s="236" t="n">
        <f aca="false">$AG$40</f>
        <v>0.0165</v>
      </c>
      <c r="M50" s="236"/>
      <c r="N50" s="236" t="n">
        <f aca="false">$AG$41</f>
        <v>0.076</v>
      </c>
      <c r="O50" s="236"/>
      <c r="P50" s="239" t="n">
        <f aca="false">BR42</f>
        <v>0.03</v>
      </c>
      <c r="Q50" s="239"/>
      <c r="R50" s="240" t="n">
        <f aca="false">BS68</f>
        <v>18.9599158478632</v>
      </c>
      <c r="S50" s="240"/>
      <c r="T50" s="240"/>
      <c r="U50" s="240"/>
      <c r="V50" s="240" t="n">
        <f aca="false">BS69</f>
        <v>154.774823247863</v>
      </c>
      <c r="W50" s="240"/>
      <c r="X50" s="240"/>
      <c r="Y50" s="240"/>
      <c r="Z50" s="240" t="n">
        <f aca="false">V50*12</f>
        <v>1857.29787897436</v>
      </c>
      <c r="AA50" s="240"/>
      <c r="AB50" s="240"/>
      <c r="AC50" s="240"/>
      <c r="AD50" s="241"/>
      <c r="AE50" s="49"/>
      <c r="AF50" s="211"/>
      <c r="AG50" s="218"/>
      <c r="AH50" s="198"/>
      <c r="AI50" s="198"/>
      <c r="AJ50" s="218"/>
      <c r="AK50" s="198"/>
      <c r="AL50" s="198"/>
      <c r="AM50" s="218"/>
      <c r="AN50" s="198"/>
      <c r="AO50" s="198"/>
      <c r="AP50" s="218"/>
      <c r="AQ50" s="198"/>
      <c r="AR50" s="198"/>
      <c r="AS50" s="234"/>
      <c r="AT50" s="211"/>
      <c r="AU50" s="218"/>
      <c r="AV50" s="198"/>
      <c r="AW50" s="198"/>
      <c r="AX50" s="218"/>
      <c r="AY50" s="198"/>
      <c r="AZ50" s="198"/>
      <c r="BA50" s="218"/>
      <c r="BB50" s="198"/>
      <c r="BC50" s="198"/>
      <c r="BD50" s="218"/>
      <c r="BE50" s="198"/>
      <c r="BF50" s="198"/>
      <c r="BG50" s="234"/>
      <c r="BH50" s="211"/>
      <c r="BI50" s="218"/>
      <c r="BJ50" s="198"/>
      <c r="BK50" s="198"/>
      <c r="BL50" s="218"/>
      <c r="BM50" s="198"/>
      <c r="BN50" s="198"/>
      <c r="BO50" s="218"/>
      <c r="BP50" s="198"/>
      <c r="BQ50" s="198"/>
      <c r="BR50" s="218"/>
      <c r="BS50" s="198"/>
      <c r="BT50" s="198"/>
      <c r="BU50" s="234"/>
      <c r="BV50" s="211"/>
      <c r="BW50" s="218"/>
      <c r="BX50" s="198"/>
      <c r="BY50" s="198"/>
      <c r="BZ50" s="218"/>
      <c r="CA50" s="198"/>
      <c r="CB50" s="198"/>
      <c r="CC50" s="218"/>
      <c r="CD50" s="198"/>
      <c r="CE50" s="198"/>
      <c r="CF50" s="218"/>
      <c r="CG50" s="198"/>
      <c r="CH50" s="198"/>
      <c r="CI50" s="234"/>
      <c r="CJ50" s="211"/>
      <c r="CK50" s="218"/>
      <c r="CL50" s="198"/>
      <c r="CM50" s="198"/>
      <c r="CN50" s="218"/>
      <c r="CO50" s="198"/>
      <c r="CP50" s="198"/>
      <c r="CQ50" s="218"/>
      <c r="CR50" s="198"/>
      <c r="CS50" s="198"/>
      <c r="CT50" s="218"/>
      <c r="CU50" s="198"/>
      <c r="CV50" s="198"/>
      <c r="CW50" s="234"/>
      <c r="CX50" s="211"/>
      <c r="CY50" s="218"/>
      <c r="CZ50" s="198"/>
      <c r="DA50" s="198"/>
      <c r="DB50" s="218"/>
      <c r="DC50" s="198"/>
      <c r="DD50" s="198"/>
      <c r="DE50" s="218"/>
      <c r="DF50" s="198"/>
      <c r="DG50" s="198"/>
      <c r="DH50" s="218"/>
      <c r="DI50" s="198"/>
      <c r="DJ50" s="198"/>
      <c r="DK50" s="234"/>
      <c r="DL50" s="211"/>
      <c r="DM50" s="218"/>
      <c r="DN50" s="198"/>
      <c r="DO50" s="198"/>
      <c r="DP50" s="218"/>
      <c r="DQ50" s="198"/>
      <c r="DR50" s="198"/>
      <c r="DS50" s="218"/>
      <c r="DT50" s="198"/>
      <c r="DU50" s="198"/>
      <c r="DV50" s="218"/>
      <c r="DW50" s="198"/>
      <c r="DX50" s="198"/>
      <c r="DY50" s="198"/>
      <c r="DZ50" s="198"/>
      <c r="EA50" s="198"/>
      <c r="EB50" s="234"/>
      <c r="EC50" s="234"/>
      <c r="ED50" s="234"/>
      <c r="EE50" s="234"/>
      <c r="EF50" s="234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</row>
    <row r="51" customFormat="false" ht="15" hidden="false" customHeight="true" outlineLevel="0" collapsed="false">
      <c r="A51" s="237" t="s">
        <v>211</v>
      </c>
      <c r="B51" s="237"/>
      <c r="C51" s="237"/>
      <c r="D51" s="237"/>
      <c r="E51" s="237"/>
      <c r="F51" s="237"/>
      <c r="G51" s="238" t="n">
        <f aca="false">BX33</f>
        <v>118.626</v>
      </c>
      <c r="H51" s="238"/>
      <c r="I51" s="238"/>
      <c r="J51" s="238"/>
      <c r="K51" s="238"/>
      <c r="L51" s="236" t="n">
        <f aca="false">$AG$40</f>
        <v>0.0165</v>
      </c>
      <c r="M51" s="236"/>
      <c r="N51" s="236" t="n">
        <f aca="false">$AG$41</f>
        <v>0.076</v>
      </c>
      <c r="O51" s="236"/>
      <c r="P51" s="239" t="n">
        <f aca="false">BW42</f>
        <v>0.03</v>
      </c>
      <c r="Q51" s="239"/>
      <c r="R51" s="240" t="n">
        <f aca="false">BX68</f>
        <v>18.9599158478632</v>
      </c>
      <c r="S51" s="240"/>
      <c r="T51" s="240"/>
      <c r="U51" s="240"/>
      <c r="V51" s="240" t="n">
        <f aca="false">BX69</f>
        <v>154.77</v>
      </c>
      <c r="W51" s="240"/>
      <c r="X51" s="240"/>
      <c r="Y51" s="240"/>
      <c r="Z51" s="240" t="n">
        <f aca="false">V51*12</f>
        <v>1857.24</v>
      </c>
      <c r="AA51" s="240"/>
      <c r="AB51" s="240"/>
      <c r="AC51" s="240"/>
      <c r="AD51" s="241"/>
      <c r="AE51" s="49"/>
      <c r="AF51" s="211"/>
      <c r="AG51" s="218"/>
      <c r="AH51" s="198"/>
      <c r="AI51" s="198"/>
      <c r="AJ51" s="218"/>
      <c r="AK51" s="198"/>
      <c r="AL51" s="198"/>
      <c r="AM51" s="218"/>
      <c r="AN51" s="198"/>
      <c r="AO51" s="198"/>
      <c r="AP51" s="218"/>
      <c r="AQ51" s="198"/>
      <c r="AR51" s="198"/>
      <c r="AS51" s="234"/>
      <c r="AT51" s="211"/>
      <c r="AU51" s="218"/>
      <c r="AV51" s="198"/>
      <c r="AW51" s="198"/>
      <c r="AX51" s="218"/>
      <c r="AY51" s="198"/>
      <c r="AZ51" s="198"/>
      <c r="BA51" s="218"/>
      <c r="BB51" s="198"/>
      <c r="BC51" s="198"/>
      <c r="BD51" s="218"/>
      <c r="BE51" s="198"/>
      <c r="BF51" s="198"/>
      <c r="BG51" s="234"/>
      <c r="BH51" s="211"/>
      <c r="BI51" s="218"/>
      <c r="BJ51" s="198"/>
      <c r="BK51" s="198"/>
      <c r="BL51" s="218"/>
      <c r="BM51" s="198"/>
      <c r="BN51" s="198"/>
      <c r="BO51" s="218"/>
      <c r="BP51" s="198"/>
      <c r="BQ51" s="198"/>
      <c r="BR51" s="218"/>
      <c r="BS51" s="198"/>
      <c r="BT51" s="198"/>
      <c r="BU51" s="234"/>
      <c r="BV51" s="211"/>
      <c r="BW51" s="218"/>
      <c r="BX51" s="198"/>
      <c r="BY51" s="198"/>
      <c r="BZ51" s="218"/>
      <c r="CA51" s="198"/>
      <c r="CB51" s="198"/>
      <c r="CC51" s="218"/>
      <c r="CD51" s="198"/>
      <c r="CE51" s="198"/>
      <c r="CF51" s="218"/>
      <c r="CG51" s="198"/>
      <c r="CH51" s="198"/>
      <c r="CI51" s="234"/>
      <c r="CJ51" s="211"/>
      <c r="CK51" s="218"/>
      <c r="CL51" s="198"/>
      <c r="CM51" s="198"/>
      <c r="CN51" s="218"/>
      <c r="CO51" s="198"/>
      <c r="CP51" s="198"/>
      <c r="CQ51" s="218"/>
      <c r="CR51" s="198"/>
      <c r="CS51" s="198"/>
      <c r="CT51" s="218"/>
      <c r="CU51" s="198"/>
      <c r="CV51" s="198"/>
      <c r="CW51" s="234"/>
      <c r="CX51" s="211"/>
      <c r="CY51" s="218"/>
      <c r="CZ51" s="198"/>
      <c r="DA51" s="198"/>
      <c r="DB51" s="218"/>
      <c r="DC51" s="198"/>
      <c r="DD51" s="198"/>
      <c r="DE51" s="218"/>
      <c r="DF51" s="198"/>
      <c r="DG51" s="198"/>
      <c r="DH51" s="218"/>
      <c r="DI51" s="198"/>
      <c r="DJ51" s="198"/>
      <c r="DK51" s="234"/>
      <c r="DL51" s="211"/>
      <c r="DM51" s="218"/>
      <c r="DN51" s="198"/>
      <c r="DO51" s="198"/>
      <c r="DP51" s="218"/>
      <c r="DQ51" s="198"/>
      <c r="DR51" s="198"/>
      <c r="DS51" s="218"/>
      <c r="DT51" s="198"/>
      <c r="DU51" s="198"/>
      <c r="DV51" s="218"/>
      <c r="DW51" s="198"/>
      <c r="DX51" s="198"/>
      <c r="DY51" s="198"/>
      <c r="DZ51" s="198"/>
      <c r="EA51" s="198"/>
      <c r="EB51" s="234"/>
      <c r="EC51" s="234"/>
      <c r="ED51" s="234"/>
      <c r="EE51" s="234"/>
      <c r="EF51" s="234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</row>
    <row r="52" customFormat="false" ht="15" hidden="false" customHeight="true" outlineLevel="0" collapsed="false">
      <c r="A52" s="237" t="s">
        <v>212</v>
      </c>
      <c r="B52" s="237"/>
      <c r="C52" s="237"/>
      <c r="D52" s="237"/>
      <c r="E52" s="237"/>
      <c r="F52" s="237"/>
      <c r="G52" s="238" t="n">
        <f aca="false">CA33</f>
        <v>118.626</v>
      </c>
      <c r="H52" s="238"/>
      <c r="I52" s="238"/>
      <c r="J52" s="238"/>
      <c r="K52" s="238"/>
      <c r="L52" s="236" t="n">
        <f aca="false">$AG$40</f>
        <v>0.0165</v>
      </c>
      <c r="M52" s="236"/>
      <c r="N52" s="236" t="n">
        <f aca="false">$AG$41</f>
        <v>0.076</v>
      </c>
      <c r="O52" s="236"/>
      <c r="P52" s="239" t="n">
        <f aca="false">BZ42</f>
        <v>0.02</v>
      </c>
      <c r="Q52" s="239"/>
      <c r="R52" s="240" t="n">
        <f aca="false">CA68</f>
        <v>17.2159741774648</v>
      </c>
      <c r="S52" s="240"/>
      <c r="T52" s="240"/>
      <c r="U52" s="240"/>
      <c r="V52" s="240" t="n">
        <f aca="false">CA69</f>
        <v>153.03</v>
      </c>
      <c r="W52" s="240"/>
      <c r="X52" s="240"/>
      <c r="Y52" s="240"/>
      <c r="Z52" s="240" t="n">
        <f aca="false">V52*12</f>
        <v>1836.36</v>
      </c>
      <c r="AA52" s="240"/>
      <c r="AB52" s="240"/>
      <c r="AC52" s="240"/>
      <c r="AD52" s="241"/>
      <c r="AE52" s="49"/>
      <c r="AF52" s="211"/>
      <c r="AG52" s="218"/>
      <c r="AH52" s="198"/>
      <c r="AI52" s="198"/>
      <c r="AJ52" s="218"/>
      <c r="AK52" s="198"/>
      <c r="AL52" s="198"/>
      <c r="AM52" s="218"/>
      <c r="AN52" s="198"/>
      <c r="AO52" s="198"/>
      <c r="AP52" s="218"/>
      <c r="AQ52" s="198"/>
      <c r="AR52" s="198"/>
      <c r="AS52" s="234"/>
      <c r="AT52" s="211"/>
      <c r="AU52" s="218"/>
      <c r="AV52" s="198"/>
      <c r="AW52" s="198"/>
      <c r="AX52" s="218"/>
      <c r="AY52" s="198"/>
      <c r="AZ52" s="198"/>
      <c r="BA52" s="218"/>
      <c r="BB52" s="198"/>
      <c r="BC52" s="198"/>
      <c r="BD52" s="218"/>
      <c r="BE52" s="198"/>
      <c r="BF52" s="198"/>
      <c r="BG52" s="234"/>
      <c r="BH52" s="211"/>
      <c r="BI52" s="218"/>
      <c r="BJ52" s="198"/>
      <c r="BK52" s="198"/>
      <c r="BL52" s="218"/>
      <c r="BM52" s="198"/>
      <c r="BN52" s="198"/>
      <c r="BO52" s="218"/>
      <c r="BP52" s="198"/>
      <c r="BQ52" s="198"/>
      <c r="BR52" s="218"/>
      <c r="BS52" s="198"/>
      <c r="BT52" s="198"/>
      <c r="BU52" s="234"/>
      <c r="BV52" s="211"/>
      <c r="BW52" s="218"/>
      <c r="BX52" s="198"/>
      <c r="BY52" s="198"/>
      <c r="BZ52" s="218"/>
      <c r="CA52" s="198"/>
      <c r="CB52" s="198"/>
      <c r="CC52" s="218"/>
      <c r="CD52" s="198"/>
      <c r="CE52" s="198"/>
      <c r="CF52" s="218"/>
      <c r="CG52" s="198"/>
      <c r="CH52" s="198"/>
      <c r="CI52" s="234"/>
      <c r="CJ52" s="211"/>
      <c r="CK52" s="218"/>
      <c r="CL52" s="198"/>
      <c r="CM52" s="198"/>
      <c r="CN52" s="218"/>
      <c r="CO52" s="198"/>
      <c r="CP52" s="198"/>
      <c r="CQ52" s="218"/>
      <c r="CR52" s="198"/>
      <c r="CS52" s="198"/>
      <c r="CT52" s="218"/>
      <c r="CU52" s="198"/>
      <c r="CV52" s="198"/>
      <c r="CW52" s="234"/>
      <c r="CX52" s="211"/>
      <c r="CY52" s="218"/>
      <c r="CZ52" s="198"/>
      <c r="DA52" s="198"/>
      <c r="DB52" s="218"/>
      <c r="DC52" s="198"/>
      <c r="DD52" s="198"/>
      <c r="DE52" s="218"/>
      <c r="DF52" s="198"/>
      <c r="DG52" s="198"/>
      <c r="DH52" s="218"/>
      <c r="DI52" s="198"/>
      <c r="DJ52" s="198"/>
      <c r="DK52" s="234"/>
      <c r="DL52" s="211"/>
      <c r="DM52" s="218"/>
      <c r="DN52" s="198"/>
      <c r="DO52" s="198"/>
      <c r="DP52" s="218"/>
      <c r="DQ52" s="198"/>
      <c r="DR52" s="198"/>
      <c r="DS52" s="218"/>
      <c r="DT52" s="198"/>
      <c r="DU52" s="198"/>
      <c r="DV52" s="218"/>
      <c r="DW52" s="198"/>
      <c r="DX52" s="198"/>
      <c r="DY52" s="198"/>
      <c r="DZ52" s="198"/>
      <c r="EA52" s="198"/>
      <c r="EB52" s="234"/>
      <c r="EC52" s="234"/>
      <c r="ED52" s="234"/>
      <c r="EE52" s="234"/>
      <c r="EF52" s="234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</row>
    <row r="53" customFormat="false" ht="15" hidden="false" customHeight="true" outlineLevel="0" collapsed="false">
      <c r="A53" s="237" t="s">
        <v>29</v>
      </c>
      <c r="B53" s="237"/>
      <c r="C53" s="237"/>
      <c r="D53" s="237"/>
      <c r="E53" s="237"/>
      <c r="F53" s="237"/>
      <c r="G53" s="238" t="n">
        <f aca="false">CD33</f>
        <v>118.626</v>
      </c>
      <c r="H53" s="238"/>
      <c r="I53" s="238"/>
      <c r="J53" s="238"/>
      <c r="K53" s="238"/>
      <c r="L53" s="236" t="n">
        <f aca="false">$AG$40</f>
        <v>0.0165</v>
      </c>
      <c r="M53" s="236"/>
      <c r="N53" s="236" t="n">
        <f aca="false">$AG$41</f>
        <v>0.076</v>
      </c>
      <c r="O53" s="236"/>
      <c r="P53" s="239" t="n">
        <f aca="false">CC42</f>
        <v>0.02</v>
      </c>
      <c r="Q53" s="239"/>
      <c r="R53" s="240" t="n">
        <f aca="false">CD68</f>
        <v>17.2159741774648</v>
      </c>
      <c r="S53" s="240"/>
      <c r="T53" s="240"/>
      <c r="U53" s="240"/>
      <c r="V53" s="240" t="n">
        <f aca="false">CD69</f>
        <v>153.03</v>
      </c>
      <c r="W53" s="240"/>
      <c r="X53" s="240"/>
      <c r="Y53" s="240"/>
      <c r="Z53" s="240" t="n">
        <f aca="false">V53*12</f>
        <v>1836.36</v>
      </c>
      <c r="AA53" s="240"/>
      <c r="AB53" s="240"/>
      <c r="AC53" s="240"/>
      <c r="AD53" s="241"/>
      <c r="AE53" s="49"/>
      <c r="AF53" s="211"/>
      <c r="AG53" s="218"/>
      <c r="AH53" s="198"/>
      <c r="AI53" s="198"/>
      <c r="AJ53" s="218"/>
      <c r="AK53" s="198"/>
      <c r="AL53" s="198"/>
      <c r="AM53" s="218"/>
      <c r="AN53" s="198"/>
      <c r="AO53" s="198"/>
      <c r="AP53" s="218"/>
      <c r="AQ53" s="198"/>
      <c r="AR53" s="198"/>
      <c r="AS53" s="234"/>
      <c r="AT53" s="211"/>
      <c r="AU53" s="218"/>
      <c r="AV53" s="198"/>
      <c r="AW53" s="198"/>
      <c r="AX53" s="218"/>
      <c r="AY53" s="198"/>
      <c r="AZ53" s="198"/>
      <c r="BA53" s="218"/>
      <c r="BB53" s="198"/>
      <c r="BC53" s="198"/>
      <c r="BD53" s="218"/>
      <c r="BE53" s="198"/>
      <c r="BF53" s="198"/>
      <c r="BG53" s="234"/>
      <c r="BH53" s="211"/>
      <c r="BI53" s="218"/>
      <c r="BJ53" s="198"/>
      <c r="BK53" s="198"/>
      <c r="BL53" s="218"/>
      <c r="BM53" s="198"/>
      <c r="BN53" s="198"/>
      <c r="BO53" s="218"/>
      <c r="BP53" s="198"/>
      <c r="BQ53" s="198"/>
      <c r="BR53" s="218"/>
      <c r="BS53" s="198"/>
      <c r="BT53" s="198"/>
      <c r="BU53" s="234"/>
      <c r="BV53" s="211"/>
      <c r="BW53" s="218"/>
      <c r="BX53" s="198"/>
      <c r="BY53" s="198"/>
      <c r="BZ53" s="218"/>
      <c r="CA53" s="198"/>
      <c r="CB53" s="198"/>
      <c r="CC53" s="218"/>
      <c r="CD53" s="198"/>
      <c r="CE53" s="198"/>
      <c r="CF53" s="218"/>
      <c r="CG53" s="198"/>
      <c r="CH53" s="198"/>
      <c r="CI53" s="234"/>
      <c r="CJ53" s="211"/>
      <c r="CK53" s="218"/>
      <c r="CL53" s="198"/>
      <c r="CM53" s="198"/>
      <c r="CN53" s="218"/>
      <c r="CO53" s="198"/>
      <c r="CP53" s="198"/>
      <c r="CQ53" s="218"/>
      <c r="CR53" s="198"/>
      <c r="CS53" s="198"/>
      <c r="CT53" s="218"/>
      <c r="CU53" s="198"/>
      <c r="CV53" s="198"/>
      <c r="CW53" s="234"/>
      <c r="CX53" s="211"/>
      <c r="CY53" s="218"/>
      <c r="CZ53" s="198"/>
      <c r="DA53" s="198"/>
      <c r="DB53" s="218"/>
      <c r="DC53" s="198"/>
      <c r="DD53" s="198"/>
      <c r="DE53" s="218"/>
      <c r="DF53" s="198"/>
      <c r="DG53" s="198"/>
      <c r="DH53" s="218"/>
      <c r="DI53" s="198"/>
      <c r="DJ53" s="198"/>
      <c r="DK53" s="234"/>
      <c r="DL53" s="211"/>
      <c r="DM53" s="218"/>
      <c r="DN53" s="198"/>
      <c r="DO53" s="198"/>
      <c r="DP53" s="218"/>
      <c r="DQ53" s="198"/>
      <c r="DR53" s="198"/>
      <c r="DS53" s="218"/>
      <c r="DT53" s="198"/>
      <c r="DU53" s="198"/>
      <c r="DV53" s="218"/>
      <c r="DW53" s="198"/>
      <c r="DX53" s="198"/>
      <c r="DY53" s="198"/>
      <c r="DZ53" s="198"/>
      <c r="EA53" s="198"/>
      <c r="EB53" s="234"/>
      <c r="EC53" s="234"/>
      <c r="ED53" s="234"/>
      <c r="EE53" s="234"/>
      <c r="EF53" s="234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</row>
    <row r="54" customFormat="false" ht="15" hidden="false" customHeight="true" outlineLevel="0" collapsed="false">
      <c r="A54" s="237" t="s">
        <v>48</v>
      </c>
      <c r="B54" s="237"/>
      <c r="C54" s="237"/>
      <c r="D54" s="237"/>
      <c r="E54" s="237"/>
      <c r="F54" s="237"/>
      <c r="G54" s="238" t="n">
        <f aca="false">CG33</f>
        <v>118.626</v>
      </c>
      <c r="H54" s="238"/>
      <c r="I54" s="238"/>
      <c r="J54" s="238"/>
      <c r="K54" s="238"/>
      <c r="L54" s="236" t="n">
        <f aca="false">$AG$40</f>
        <v>0.0165</v>
      </c>
      <c r="M54" s="236"/>
      <c r="N54" s="236" t="n">
        <f aca="false">$AG$41</f>
        <v>0.076</v>
      </c>
      <c r="O54" s="236"/>
      <c r="P54" s="239" t="n">
        <f aca="false">CF42</f>
        <v>0.03</v>
      </c>
      <c r="Q54" s="239"/>
      <c r="R54" s="240" t="n">
        <f aca="false">CG68</f>
        <v>18.9599158478632</v>
      </c>
      <c r="S54" s="240"/>
      <c r="T54" s="240"/>
      <c r="U54" s="240"/>
      <c r="V54" s="240" t="n">
        <f aca="false">CG69</f>
        <v>154.774823247863</v>
      </c>
      <c r="W54" s="240"/>
      <c r="X54" s="240"/>
      <c r="Y54" s="240"/>
      <c r="Z54" s="240" t="n">
        <f aca="false">V54*12</f>
        <v>1857.29787897436</v>
      </c>
      <c r="AA54" s="240"/>
      <c r="AB54" s="240"/>
      <c r="AC54" s="240"/>
      <c r="AD54" s="241"/>
      <c r="AE54" s="49"/>
      <c r="AF54" s="211"/>
      <c r="AG54" s="218"/>
      <c r="AH54" s="198"/>
      <c r="AI54" s="198"/>
      <c r="AJ54" s="218"/>
      <c r="AK54" s="198"/>
      <c r="AL54" s="198"/>
      <c r="AM54" s="218"/>
      <c r="AN54" s="198"/>
      <c r="AO54" s="198"/>
      <c r="AP54" s="218"/>
      <c r="AQ54" s="198"/>
      <c r="AR54" s="198"/>
      <c r="AS54" s="234"/>
      <c r="AT54" s="211"/>
      <c r="AU54" s="218"/>
      <c r="AV54" s="198"/>
      <c r="AW54" s="198"/>
      <c r="AX54" s="218"/>
      <c r="AY54" s="198"/>
      <c r="AZ54" s="198"/>
      <c r="BA54" s="218"/>
      <c r="BB54" s="198"/>
      <c r="BC54" s="198"/>
      <c r="BD54" s="218"/>
      <c r="BE54" s="198"/>
      <c r="BF54" s="198"/>
      <c r="BG54" s="234"/>
      <c r="BH54" s="211"/>
      <c r="BI54" s="218"/>
      <c r="BJ54" s="198"/>
      <c r="BK54" s="198"/>
      <c r="BL54" s="218"/>
      <c r="BM54" s="198"/>
      <c r="BN54" s="198"/>
      <c r="BO54" s="218"/>
      <c r="BP54" s="198"/>
      <c r="BQ54" s="198"/>
      <c r="BR54" s="218"/>
      <c r="BS54" s="198"/>
      <c r="BT54" s="198"/>
      <c r="BU54" s="234"/>
      <c r="BV54" s="211"/>
      <c r="BW54" s="218"/>
      <c r="BX54" s="198"/>
      <c r="BY54" s="198"/>
      <c r="BZ54" s="218"/>
      <c r="CA54" s="198"/>
      <c r="CB54" s="198"/>
      <c r="CC54" s="218"/>
      <c r="CD54" s="198"/>
      <c r="CE54" s="198"/>
      <c r="CF54" s="218"/>
      <c r="CG54" s="198"/>
      <c r="CH54" s="198"/>
      <c r="CI54" s="234"/>
      <c r="CJ54" s="211"/>
      <c r="CK54" s="218"/>
      <c r="CL54" s="198"/>
      <c r="CM54" s="198"/>
      <c r="CN54" s="218"/>
      <c r="CO54" s="198"/>
      <c r="CP54" s="198"/>
      <c r="CQ54" s="218"/>
      <c r="CR54" s="198"/>
      <c r="CS54" s="198"/>
      <c r="CT54" s="218"/>
      <c r="CU54" s="198"/>
      <c r="CV54" s="198"/>
      <c r="CW54" s="234"/>
      <c r="CX54" s="211"/>
      <c r="CY54" s="218"/>
      <c r="CZ54" s="198"/>
      <c r="DA54" s="198"/>
      <c r="DB54" s="218"/>
      <c r="DC54" s="198"/>
      <c r="DD54" s="198"/>
      <c r="DE54" s="218"/>
      <c r="DF54" s="198"/>
      <c r="DG54" s="198"/>
      <c r="DH54" s="218"/>
      <c r="DI54" s="198"/>
      <c r="DJ54" s="198"/>
      <c r="DK54" s="234"/>
      <c r="DL54" s="211"/>
      <c r="DM54" s="218"/>
      <c r="DN54" s="198"/>
      <c r="DO54" s="198"/>
      <c r="DP54" s="218"/>
      <c r="DQ54" s="198"/>
      <c r="DR54" s="198"/>
      <c r="DS54" s="218"/>
      <c r="DT54" s="198"/>
      <c r="DU54" s="198"/>
      <c r="DV54" s="218"/>
      <c r="DW54" s="198"/>
      <c r="DX54" s="198"/>
      <c r="DY54" s="198"/>
      <c r="DZ54" s="198"/>
      <c r="EA54" s="198"/>
      <c r="EB54" s="234"/>
      <c r="EC54" s="234"/>
      <c r="ED54" s="234"/>
      <c r="EE54" s="234"/>
      <c r="EF54" s="234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</row>
    <row r="55" customFormat="false" ht="15" hidden="false" customHeight="true" outlineLevel="0" collapsed="false">
      <c r="A55" s="237" t="s">
        <v>213</v>
      </c>
      <c r="B55" s="237"/>
      <c r="C55" s="237"/>
      <c r="D55" s="237"/>
      <c r="E55" s="237"/>
      <c r="F55" s="237"/>
      <c r="G55" s="238" t="n">
        <f aca="false">CL33</f>
        <v>118.626</v>
      </c>
      <c r="H55" s="238"/>
      <c r="I55" s="238"/>
      <c r="J55" s="238"/>
      <c r="K55" s="238"/>
      <c r="L55" s="236" t="n">
        <f aca="false">$AG$40</f>
        <v>0.0165</v>
      </c>
      <c r="M55" s="236"/>
      <c r="N55" s="236" t="n">
        <f aca="false">$AG$41</f>
        <v>0.076</v>
      </c>
      <c r="O55" s="236"/>
      <c r="P55" s="239" t="n">
        <f aca="false">CK42</f>
        <v>0.04</v>
      </c>
      <c r="Q55" s="239"/>
      <c r="R55" s="240" t="n">
        <f aca="false">CL68</f>
        <v>20.7440636662824</v>
      </c>
      <c r="S55" s="240"/>
      <c r="T55" s="240"/>
      <c r="U55" s="240"/>
      <c r="V55" s="240" t="n">
        <f aca="false">CL69</f>
        <v>156.56</v>
      </c>
      <c r="W55" s="240"/>
      <c r="X55" s="240"/>
      <c r="Y55" s="240"/>
      <c r="Z55" s="240" t="n">
        <f aca="false">V55*12</f>
        <v>1878.72</v>
      </c>
      <c r="AA55" s="240"/>
      <c r="AB55" s="240"/>
      <c r="AC55" s="240"/>
      <c r="AD55" s="241"/>
      <c r="AE55" s="49"/>
      <c r="AF55" s="211"/>
      <c r="AG55" s="218"/>
      <c r="AH55" s="198"/>
      <c r="AI55" s="198"/>
      <c r="AJ55" s="218"/>
      <c r="AK55" s="198"/>
      <c r="AL55" s="198"/>
      <c r="AM55" s="218"/>
      <c r="AN55" s="198"/>
      <c r="AO55" s="198"/>
      <c r="AP55" s="218"/>
      <c r="AQ55" s="198"/>
      <c r="AR55" s="198"/>
      <c r="AS55" s="234"/>
      <c r="AT55" s="211"/>
      <c r="AU55" s="218"/>
      <c r="AV55" s="198"/>
      <c r="AW55" s="198"/>
      <c r="AX55" s="218"/>
      <c r="AY55" s="198"/>
      <c r="AZ55" s="198"/>
      <c r="BA55" s="218"/>
      <c r="BB55" s="198"/>
      <c r="BC55" s="198"/>
      <c r="BD55" s="218"/>
      <c r="BE55" s="198"/>
      <c r="BF55" s="198"/>
      <c r="BG55" s="234"/>
      <c r="BH55" s="211"/>
      <c r="BI55" s="218"/>
      <c r="BJ55" s="198"/>
      <c r="BK55" s="198"/>
      <c r="BL55" s="218"/>
      <c r="BM55" s="198"/>
      <c r="BN55" s="198"/>
      <c r="BO55" s="218"/>
      <c r="BP55" s="198"/>
      <c r="BQ55" s="198"/>
      <c r="BR55" s="218"/>
      <c r="BS55" s="198"/>
      <c r="BT55" s="198"/>
      <c r="BU55" s="234"/>
      <c r="BV55" s="211"/>
      <c r="BW55" s="218"/>
      <c r="BX55" s="198"/>
      <c r="BY55" s="198"/>
      <c r="BZ55" s="218"/>
      <c r="CA55" s="198"/>
      <c r="CB55" s="198"/>
      <c r="CC55" s="218"/>
      <c r="CD55" s="198"/>
      <c r="CE55" s="198"/>
      <c r="CF55" s="218"/>
      <c r="CG55" s="198"/>
      <c r="CH55" s="198"/>
      <c r="CI55" s="234"/>
      <c r="CJ55" s="211"/>
      <c r="CK55" s="218"/>
      <c r="CL55" s="198"/>
      <c r="CM55" s="198"/>
      <c r="CN55" s="218"/>
      <c r="CO55" s="198"/>
      <c r="CP55" s="198"/>
      <c r="CQ55" s="218"/>
      <c r="CR55" s="198"/>
      <c r="CS55" s="198"/>
      <c r="CT55" s="218"/>
      <c r="CU55" s="198"/>
      <c r="CV55" s="198"/>
      <c r="CW55" s="234"/>
      <c r="CX55" s="211"/>
      <c r="CY55" s="218"/>
      <c r="CZ55" s="198"/>
      <c r="DA55" s="198"/>
      <c r="DB55" s="218"/>
      <c r="DC55" s="198"/>
      <c r="DD55" s="198"/>
      <c r="DE55" s="218"/>
      <c r="DF55" s="198"/>
      <c r="DG55" s="198"/>
      <c r="DH55" s="218"/>
      <c r="DI55" s="198"/>
      <c r="DJ55" s="198"/>
      <c r="DK55" s="234"/>
      <c r="DL55" s="211"/>
      <c r="DM55" s="218"/>
      <c r="DN55" s="198"/>
      <c r="DO55" s="198"/>
      <c r="DP55" s="218"/>
      <c r="DQ55" s="198"/>
      <c r="DR55" s="198"/>
      <c r="DS55" s="218"/>
      <c r="DT55" s="198"/>
      <c r="DU55" s="198"/>
      <c r="DV55" s="218"/>
      <c r="DW55" s="198"/>
      <c r="DX55" s="198"/>
      <c r="DY55" s="198"/>
      <c r="DZ55" s="198"/>
      <c r="EA55" s="198"/>
      <c r="EB55" s="234"/>
      <c r="EC55" s="234"/>
      <c r="ED55" s="234"/>
      <c r="EE55" s="234"/>
      <c r="EF55" s="234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</row>
    <row r="56" customFormat="false" ht="15" hidden="false" customHeight="true" outlineLevel="0" collapsed="false">
      <c r="A56" s="237" t="s">
        <v>214</v>
      </c>
      <c r="B56" s="237"/>
      <c r="C56" s="237"/>
      <c r="D56" s="237"/>
      <c r="E56" s="237"/>
      <c r="F56" s="237"/>
      <c r="G56" s="238" t="n">
        <f aca="false">CO33</f>
        <v>118.626</v>
      </c>
      <c r="H56" s="238"/>
      <c r="I56" s="238"/>
      <c r="J56" s="238"/>
      <c r="K56" s="238"/>
      <c r="L56" s="236" t="n">
        <f aca="false">$AG$40</f>
        <v>0.0165</v>
      </c>
      <c r="M56" s="236"/>
      <c r="N56" s="236" t="n">
        <f aca="false">$AG$41</f>
        <v>0.076</v>
      </c>
      <c r="O56" s="236"/>
      <c r="P56" s="239" t="n">
        <f aca="false">CN42</f>
        <v>0.03</v>
      </c>
      <c r="Q56" s="239"/>
      <c r="R56" s="240" t="n">
        <f aca="false">CO68</f>
        <v>18.9599158478632</v>
      </c>
      <c r="S56" s="240"/>
      <c r="T56" s="240"/>
      <c r="U56" s="240"/>
      <c r="V56" s="240" t="n">
        <f aca="false">CO69</f>
        <v>154.77</v>
      </c>
      <c r="W56" s="240"/>
      <c r="X56" s="240"/>
      <c r="Y56" s="240"/>
      <c r="Z56" s="240" t="n">
        <f aca="false">V56*12</f>
        <v>1857.24</v>
      </c>
      <c r="AA56" s="240"/>
      <c r="AB56" s="240"/>
      <c r="AC56" s="240"/>
      <c r="AD56" s="241"/>
      <c r="AE56" s="49"/>
      <c r="AF56" s="211"/>
      <c r="AG56" s="218"/>
      <c r="AH56" s="198"/>
      <c r="AI56" s="198"/>
      <c r="AJ56" s="218"/>
      <c r="AK56" s="198"/>
      <c r="AL56" s="198"/>
      <c r="AM56" s="218"/>
      <c r="AN56" s="198"/>
      <c r="AO56" s="198"/>
      <c r="AP56" s="218"/>
      <c r="AQ56" s="198"/>
      <c r="AR56" s="198"/>
      <c r="AS56" s="234"/>
      <c r="AT56" s="211"/>
      <c r="AU56" s="218"/>
      <c r="AV56" s="198"/>
      <c r="AW56" s="198"/>
      <c r="AX56" s="218"/>
      <c r="AY56" s="198"/>
      <c r="AZ56" s="198"/>
      <c r="BA56" s="218"/>
      <c r="BB56" s="198"/>
      <c r="BC56" s="198"/>
      <c r="BD56" s="218"/>
      <c r="BE56" s="198"/>
      <c r="BF56" s="198"/>
      <c r="BG56" s="234"/>
      <c r="BH56" s="211"/>
      <c r="BI56" s="218"/>
      <c r="BJ56" s="198"/>
      <c r="BK56" s="198"/>
      <c r="BL56" s="218"/>
      <c r="BM56" s="198"/>
      <c r="BN56" s="198"/>
      <c r="BO56" s="218"/>
      <c r="BP56" s="198"/>
      <c r="BQ56" s="198"/>
      <c r="BR56" s="218"/>
      <c r="BS56" s="198"/>
      <c r="BT56" s="198"/>
      <c r="BU56" s="234"/>
      <c r="BV56" s="211"/>
      <c r="BW56" s="218"/>
      <c r="BX56" s="198"/>
      <c r="BY56" s="198"/>
      <c r="BZ56" s="218"/>
      <c r="CA56" s="198"/>
      <c r="CB56" s="198"/>
      <c r="CC56" s="218"/>
      <c r="CD56" s="198"/>
      <c r="CE56" s="198"/>
      <c r="CF56" s="218"/>
      <c r="CG56" s="198"/>
      <c r="CH56" s="198"/>
      <c r="CI56" s="234"/>
      <c r="CJ56" s="211"/>
      <c r="CK56" s="218"/>
      <c r="CL56" s="198"/>
      <c r="CM56" s="198"/>
      <c r="CN56" s="218"/>
      <c r="CO56" s="198"/>
      <c r="CP56" s="198"/>
      <c r="CQ56" s="218"/>
      <c r="CR56" s="198"/>
      <c r="CS56" s="198"/>
      <c r="CT56" s="218"/>
      <c r="CU56" s="198"/>
      <c r="CV56" s="198"/>
      <c r="CW56" s="234"/>
      <c r="CX56" s="211"/>
      <c r="CY56" s="218"/>
      <c r="CZ56" s="198"/>
      <c r="DA56" s="198"/>
      <c r="DB56" s="218"/>
      <c r="DC56" s="198"/>
      <c r="DD56" s="198"/>
      <c r="DE56" s="218"/>
      <c r="DF56" s="198"/>
      <c r="DG56" s="198"/>
      <c r="DH56" s="218"/>
      <c r="DI56" s="198"/>
      <c r="DJ56" s="198"/>
      <c r="DK56" s="234"/>
      <c r="DL56" s="211"/>
      <c r="DM56" s="218"/>
      <c r="DN56" s="198"/>
      <c r="DO56" s="198"/>
      <c r="DP56" s="218"/>
      <c r="DQ56" s="198"/>
      <c r="DR56" s="198"/>
      <c r="DS56" s="218"/>
      <c r="DT56" s="198"/>
      <c r="DU56" s="198"/>
      <c r="DV56" s="218"/>
      <c r="DW56" s="198"/>
      <c r="DX56" s="198"/>
      <c r="DY56" s="198"/>
      <c r="DZ56" s="198"/>
      <c r="EA56" s="198"/>
      <c r="EB56" s="234"/>
      <c r="EC56" s="234"/>
      <c r="ED56" s="234"/>
      <c r="EE56" s="234"/>
      <c r="EF56" s="234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</row>
    <row r="57" customFormat="false" ht="15" hidden="false" customHeight="true" outlineLevel="0" collapsed="false">
      <c r="A57" s="237" t="s">
        <v>215</v>
      </c>
      <c r="B57" s="237"/>
      <c r="C57" s="237"/>
      <c r="D57" s="237"/>
      <c r="E57" s="237"/>
      <c r="F57" s="237"/>
      <c r="G57" s="238" t="n">
        <f aca="false">CR33</f>
        <v>118.626</v>
      </c>
      <c r="H57" s="238"/>
      <c r="I57" s="238"/>
      <c r="J57" s="238"/>
      <c r="K57" s="238"/>
      <c r="L57" s="236" t="n">
        <f aca="false">$AG$40</f>
        <v>0.0165</v>
      </c>
      <c r="M57" s="236"/>
      <c r="N57" s="236" t="n">
        <f aca="false">$AG$41</f>
        <v>0.076</v>
      </c>
      <c r="O57" s="236"/>
      <c r="P57" s="239" t="n">
        <f aca="false">CQ42</f>
        <v>0.03</v>
      </c>
      <c r="Q57" s="239"/>
      <c r="R57" s="240" t="n">
        <f aca="false">CR68</f>
        <v>18.9599158478632</v>
      </c>
      <c r="S57" s="240"/>
      <c r="T57" s="240"/>
      <c r="U57" s="240"/>
      <c r="V57" s="240" t="n">
        <f aca="false">CR69</f>
        <v>154.77</v>
      </c>
      <c r="W57" s="240"/>
      <c r="X57" s="240"/>
      <c r="Y57" s="240"/>
      <c r="Z57" s="240" t="n">
        <f aca="false">V57*12</f>
        <v>1857.24</v>
      </c>
      <c r="AA57" s="240"/>
      <c r="AB57" s="240"/>
      <c r="AC57" s="240"/>
      <c r="AD57" s="241"/>
      <c r="AE57" s="49"/>
      <c r="AF57" s="211"/>
      <c r="AG57" s="218"/>
      <c r="AH57" s="198"/>
      <c r="AI57" s="198"/>
      <c r="AJ57" s="218"/>
      <c r="AK57" s="198"/>
      <c r="AL57" s="198"/>
      <c r="AM57" s="218"/>
      <c r="AN57" s="198"/>
      <c r="AO57" s="198"/>
      <c r="AP57" s="218"/>
      <c r="AQ57" s="198"/>
      <c r="AR57" s="198"/>
      <c r="AS57" s="234"/>
      <c r="AT57" s="211"/>
      <c r="AU57" s="218"/>
      <c r="AV57" s="198"/>
      <c r="AW57" s="198"/>
      <c r="AX57" s="218"/>
      <c r="AY57" s="198"/>
      <c r="AZ57" s="198"/>
      <c r="BA57" s="218"/>
      <c r="BB57" s="198"/>
      <c r="BC57" s="198"/>
      <c r="BD57" s="218"/>
      <c r="BE57" s="198"/>
      <c r="BF57" s="198"/>
      <c r="BG57" s="234"/>
      <c r="BH57" s="211"/>
      <c r="BI57" s="218"/>
      <c r="BJ57" s="198"/>
      <c r="BK57" s="198"/>
      <c r="BL57" s="218"/>
      <c r="BM57" s="198"/>
      <c r="BN57" s="198"/>
      <c r="BO57" s="218"/>
      <c r="BP57" s="198"/>
      <c r="BQ57" s="198"/>
      <c r="BR57" s="218"/>
      <c r="BS57" s="198"/>
      <c r="BT57" s="198"/>
      <c r="BU57" s="234"/>
      <c r="BV57" s="211"/>
      <c r="BW57" s="218"/>
      <c r="BX57" s="198"/>
      <c r="BY57" s="198"/>
      <c r="BZ57" s="218"/>
      <c r="CA57" s="198"/>
      <c r="CB57" s="198"/>
      <c r="CC57" s="218"/>
      <c r="CD57" s="198"/>
      <c r="CE57" s="198"/>
      <c r="CF57" s="218"/>
      <c r="CG57" s="198"/>
      <c r="CH57" s="198"/>
      <c r="CI57" s="234"/>
      <c r="CJ57" s="211"/>
      <c r="CK57" s="218"/>
      <c r="CL57" s="198"/>
      <c r="CM57" s="198"/>
      <c r="CN57" s="218"/>
      <c r="CO57" s="198"/>
      <c r="CP57" s="198"/>
      <c r="CQ57" s="218"/>
      <c r="CR57" s="198"/>
      <c r="CS57" s="198"/>
      <c r="CT57" s="218"/>
      <c r="CU57" s="198"/>
      <c r="CV57" s="198"/>
      <c r="CW57" s="234"/>
      <c r="CX57" s="211"/>
      <c r="CY57" s="218"/>
      <c r="CZ57" s="198"/>
      <c r="DA57" s="198"/>
      <c r="DB57" s="218"/>
      <c r="DC57" s="198"/>
      <c r="DD57" s="198"/>
      <c r="DE57" s="218"/>
      <c r="DF57" s="198"/>
      <c r="DG57" s="198"/>
      <c r="DH57" s="218"/>
      <c r="DI57" s="198"/>
      <c r="DJ57" s="198"/>
      <c r="DK57" s="234"/>
      <c r="DL57" s="211"/>
      <c r="DM57" s="218"/>
      <c r="DN57" s="198"/>
      <c r="DO57" s="198"/>
      <c r="DP57" s="218"/>
      <c r="DQ57" s="198"/>
      <c r="DR57" s="198"/>
      <c r="DS57" s="218"/>
      <c r="DT57" s="198"/>
      <c r="DU57" s="198"/>
      <c r="DV57" s="218"/>
      <c r="DW57" s="198"/>
      <c r="DX57" s="198"/>
      <c r="DY57" s="198"/>
      <c r="DZ57" s="198"/>
      <c r="EA57" s="198"/>
      <c r="EB57" s="234"/>
      <c r="EC57" s="234"/>
      <c r="ED57" s="234"/>
      <c r="EE57" s="234"/>
      <c r="EF57" s="234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</row>
    <row r="58" customFormat="false" ht="15" hidden="false" customHeight="true" outlineLevel="0" collapsed="false">
      <c r="A58" s="237" t="s">
        <v>216</v>
      </c>
      <c r="B58" s="237"/>
      <c r="C58" s="237"/>
      <c r="D58" s="237"/>
      <c r="E58" s="237"/>
      <c r="F58" s="237"/>
      <c r="G58" s="238" t="n">
        <f aca="false">CU33</f>
        <v>118.626</v>
      </c>
      <c r="H58" s="238"/>
      <c r="I58" s="238"/>
      <c r="J58" s="238"/>
      <c r="K58" s="238"/>
      <c r="L58" s="236" t="n">
        <f aca="false">$AG$40</f>
        <v>0.0165</v>
      </c>
      <c r="M58" s="236"/>
      <c r="N58" s="236" t="n">
        <f aca="false">$AG$41</f>
        <v>0.076</v>
      </c>
      <c r="O58" s="236"/>
      <c r="P58" s="239" t="n">
        <f aca="false">CT42</f>
        <v>0.03</v>
      </c>
      <c r="Q58" s="239"/>
      <c r="R58" s="240" t="n">
        <f aca="false">CU68</f>
        <v>18.9599158478632</v>
      </c>
      <c r="S58" s="240"/>
      <c r="T58" s="240"/>
      <c r="U58" s="240"/>
      <c r="V58" s="240" t="n">
        <f aca="false">CU69</f>
        <v>154.774823247863</v>
      </c>
      <c r="W58" s="240"/>
      <c r="X58" s="240"/>
      <c r="Y58" s="240"/>
      <c r="Z58" s="240" t="n">
        <f aca="false">V58*12</f>
        <v>1857.29787897436</v>
      </c>
      <c r="AA58" s="240"/>
      <c r="AB58" s="240"/>
      <c r="AC58" s="240"/>
      <c r="AD58" s="241"/>
      <c r="AE58" s="49"/>
      <c r="AF58" s="211"/>
      <c r="AG58" s="218"/>
      <c r="AH58" s="198"/>
      <c r="AI58" s="198"/>
      <c r="AJ58" s="218"/>
      <c r="AK58" s="198"/>
      <c r="AL58" s="198"/>
      <c r="AM58" s="218"/>
      <c r="AN58" s="198"/>
      <c r="AO58" s="198"/>
      <c r="AP58" s="218"/>
      <c r="AQ58" s="198"/>
      <c r="AR58" s="198"/>
      <c r="AS58" s="234"/>
      <c r="AT58" s="211"/>
      <c r="AU58" s="218"/>
      <c r="AV58" s="198"/>
      <c r="AW58" s="198"/>
      <c r="AX58" s="218"/>
      <c r="AY58" s="198"/>
      <c r="AZ58" s="198"/>
      <c r="BA58" s="218"/>
      <c r="BB58" s="198"/>
      <c r="BC58" s="198"/>
      <c r="BD58" s="218"/>
      <c r="BE58" s="198"/>
      <c r="BF58" s="198"/>
      <c r="BG58" s="234"/>
      <c r="BH58" s="211"/>
      <c r="BI58" s="218"/>
      <c r="BJ58" s="198"/>
      <c r="BK58" s="198"/>
      <c r="BL58" s="218"/>
      <c r="BM58" s="198"/>
      <c r="BN58" s="198"/>
      <c r="BO58" s="218"/>
      <c r="BP58" s="198"/>
      <c r="BQ58" s="198"/>
      <c r="BR58" s="218"/>
      <c r="BS58" s="198"/>
      <c r="BT58" s="198"/>
      <c r="BU58" s="234"/>
      <c r="BV58" s="211"/>
      <c r="BW58" s="218"/>
      <c r="BX58" s="198"/>
      <c r="BY58" s="198"/>
      <c r="BZ58" s="218"/>
      <c r="CA58" s="198"/>
      <c r="CB58" s="198"/>
      <c r="CC58" s="218"/>
      <c r="CD58" s="198"/>
      <c r="CE58" s="198"/>
      <c r="CF58" s="218"/>
      <c r="CG58" s="198"/>
      <c r="CH58" s="198"/>
      <c r="CI58" s="234"/>
      <c r="CJ58" s="211"/>
      <c r="CK58" s="218"/>
      <c r="CL58" s="198"/>
      <c r="CM58" s="198"/>
      <c r="CN58" s="218"/>
      <c r="CO58" s="198"/>
      <c r="CP58" s="198"/>
      <c r="CQ58" s="218"/>
      <c r="CR58" s="198"/>
      <c r="CS58" s="198"/>
      <c r="CT58" s="218"/>
      <c r="CU58" s="198"/>
      <c r="CV58" s="198"/>
      <c r="CW58" s="234"/>
      <c r="CX58" s="211"/>
      <c r="CY58" s="218"/>
      <c r="CZ58" s="198"/>
      <c r="DA58" s="198"/>
      <c r="DB58" s="218"/>
      <c r="DC58" s="198"/>
      <c r="DD58" s="198"/>
      <c r="DE58" s="218"/>
      <c r="DF58" s="198"/>
      <c r="DG58" s="198"/>
      <c r="DH58" s="218"/>
      <c r="DI58" s="198"/>
      <c r="DJ58" s="198"/>
      <c r="DK58" s="234"/>
      <c r="DL58" s="211"/>
      <c r="DM58" s="218"/>
      <c r="DN58" s="198"/>
      <c r="DO58" s="198"/>
      <c r="DP58" s="218"/>
      <c r="DQ58" s="198"/>
      <c r="DR58" s="198"/>
      <c r="DS58" s="218"/>
      <c r="DT58" s="198"/>
      <c r="DU58" s="198"/>
      <c r="DV58" s="218"/>
      <c r="DW58" s="198"/>
      <c r="DX58" s="198"/>
      <c r="DY58" s="198"/>
      <c r="DZ58" s="198"/>
      <c r="EA58" s="198"/>
      <c r="EB58" s="234"/>
      <c r="EC58" s="234"/>
      <c r="ED58" s="234"/>
      <c r="EE58" s="234"/>
      <c r="EF58" s="234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</row>
    <row r="59" customFormat="false" ht="15" hidden="false" customHeight="true" outlineLevel="0" collapsed="false">
      <c r="A59" s="237" t="s">
        <v>217</v>
      </c>
      <c r="B59" s="237"/>
      <c r="C59" s="237"/>
      <c r="D59" s="237"/>
      <c r="E59" s="237"/>
      <c r="F59" s="237"/>
      <c r="G59" s="238" t="n">
        <f aca="false">CZ33</f>
        <v>118.626</v>
      </c>
      <c r="H59" s="238"/>
      <c r="I59" s="238"/>
      <c r="J59" s="238"/>
      <c r="K59" s="238"/>
      <c r="L59" s="236" t="n">
        <f aca="false">$AG$40</f>
        <v>0.0165</v>
      </c>
      <c r="M59" s="236"/>
      <c r="N59" s="236" t="n">
        <f aca="false">$AG$41</f>
        <v>0.076</v>
      </c>
      <c r="O59" s="236"/>
      <c r="P59" s="239" t="n">
        <f aca="false">CY42</f>
        <v>0.05</v>
      </c>
      <c r="Q59" s="239"/>
      <c r="R59" s="240" t="n">
        <f aca="false">CZ68</f>
        <v>22.5698242618076</v>
      </c>
      <c r="S59" s="240"/>
      <c r="T59" s="240"/>
      <c r="U59" s="240"/>
      <c r="V59" s="240" t="n">
        <f aca="false">CZ69</f>
        <v>158.38</v>
      </c>
      <c r="W59" s="240"/>
      <c r="X59" s="240"/>
      <c r="Y59" s="240"/>
      <c r="Z59" s="240" t="n">
        <f aca="false">V59*12</f>
        <v>1900.56</v>
      </c>
      <c r="AA59" s="240"/>
      <c r="AB59" s="240"/>
      <c r="AC59" s="240"/>
      <c r="AD59" s="241"/>
      <c r="AE59" s="49"/>
      <c r="AF59" s="211"/>
      <c r="AG59" s="218"/>
      <c r="AH59" s="198"/>
      <c r="AI59" s="198"/>
      <c r="AJ59" s="218"/>
      <c r="AK59" s="198"/>
      <c r="AL59" s="198"/>
      <c r="AM59" s="218"/>
      <c r="AN59" s="198"/>
      <c r="AO59" s="198"/>
      <c r="AP59" s="218"/>
      <c r="AQ59" s="198"/>
      <c r="AR59" s="198"/>
      <c r="AS59" s="234"/>
      <c r="AT59" s="211"/>
      <c r="AU59" s="218"/>
      <c r="AV59" s="198"/>
      <c r="AW59" s="198"/>
      <c r="AX59" s="218"/>
      <c r="AY59" s="198"/>
      <c r="AZ59" s="198"/>
      <c r="BA59" s="218"/>
      <c r="BB59" s="198"/>
      <c r="BC59" s="198"/>
      <c r="BD59" s="218"/>
      <c r="BE59" s="198"/>
      <c r="BF59" s="198"/>
      <c r="BG59" s="234"/>
      <c r="BH59" s="211"/>
      <c r="BI59" s="218"/>
      <c r="BJ59" s="198"/>
      <c r="BK59" s="198"/>
      <c r="BL59" s="218"/>
      <c r="BM59" s="198"/>
      <c r="BN59" s="198"/>
      <c r="BO59" s="218"/>
      <c r="BP59" s="198"/>
      <c r="BQ59" s="198"/>
      <c r="BR59" s="218"/>
      <c r="BS59" s="198"/>
      <c r="BT59" s="198"/>
      <c r="BU59" s="234"/>
      <c r="BV59" s="211"/>
      <c r="BW59" s="218"/>
      <c r="BX59" s="198"/>
      <c r="BY59" s="198"/>
      <c r="BZ59" s="218"/>
      <c r="CA59" s="198"/>
      <c r="CB59" s="198"/>
      <c r="CC59" s="218"/>
      <c r="CD59" s="198"/>
      <c r="CE59" s="198"/>
      <c r="CF59" s="218"/>
      <c r="CG59" s="198"/>
      <c r="CH59" s="198"/>
      <c r="CI59" s="234"/>
      <c r="CJ59" s="211"/>
      <c r="CK59" s="218"/>
      <c r="CL59" s="198"/>
      <c r="CM59" s="198"/>
      <c r="CN59" s="218"/>
      <c r="CO59" s="198"/>
      <c r="CP59" s="198"/>
      <c r="CQ59" s="218"/>
      <c r="CR59" s="198"/>
      <c r="CS59" s="198"/>
      <c r="CT59" s="218"/>
      <c r="CU59" s="198"/>
      <c r="CV59" s="198"/>
      <c r="CW59" s="234"/>
      <c r="CX59" s="211"/>
      <c r="CY59" s="218"/>
      <c r="CZ59" s="198"/>
      <c r="DA59" s="198"/>
      <c r="DB59" s="218"/>
      <c r="DC59" s="198"/>
      <c r="DD59" s="198"/>
      <c r="DE59" s="218"/>
      <c r="DF59" s="198"/>
      <c r="DG59" s="198"/>
      <c r="DH59" s="218"/>
      <c r="DI59" s="198"/>
      <c r="DJ59" s="198"/>
      <c r="DK59" s="234"/>
      <c r="DL59" s="211"/>
      <c r="DM59" s="218"/>
      <c r="DN59" s="198"/>
      <c r="DO59" s="198"/>
      <c r="DP59" s="218"/>
      <c r="DQ59" s="198"/>
      <c r="DR59" s="198"/>
      <c r="DS59" s="218"/>
      <c r="DT59" s="198"/>
      <c r="DU59" s="198"/>
      <c r="DV59" s="218"/>
      <c r="DW59" s="198"/>
      <c r="DX59" s="198"/>
      <c r="DY59" s="198"/>
      <c r="DZ59" s="198"/>
      <c r="EA59" s="198"/>
      <c r="EB59" s="234"/>
      <c r="EC59" s="234"/>
      <c r="ED59" s="234"/>
      <c r="EE59" s="234"/>
      <c r="EF59" s="234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</row>
    <row r="60" customFormat="false" ht="15" hidden="false" customHeight="true" outlineLevel="0" collapsed="false">
      <c r="A60" s="237" t="s">
        <v>218</v>
      </c>
      <c r="B60" s="237"/>
      <c r="C60" s="237"/>
      <c r="D60" s="237"/>
      <c r="E60" s="237"/>
      <c r="F60" s="237"/>
      <c r="G60" s="238" t="n">
        <f aca="false">DC33</f>
        <v>118.626</v>
      </c>
      <c r="H60" s="238"/>
      <c r="I60" s="238"/>
      <c r="J60" s="238"/>
      <c r="K60" s="238"/>
      <c r="L60" s="236" t="n">
        <f aca="false">$AG$40</f>
        <v>0.0165</v>
      </c>
      <c r="M60" s="236"/>
      <c r="N60" s="236" t="n">
        <f aca="false">$AG$41</f>
        <v>0.076</v>
      </c>
      <c r="O60" s="236"/>
      <c r="P60" s="239" t="n">
        <f aca="false">DB42</f>
        <v>0.05</v>
      </c>
      <c r="Q60" s="239"/>
      <c r="R60" s="240" t="n">
        <f aca="false">DC68</f>
        <v>22.5698242618076</v>
      </c>
      <c r="S60" s="240"/>
      <c r="T60" s="240"/>
      <c r="U60" s="240"/>
      <c r="V60" s="240" t="n">
        <f aca="false">DC69</f>
        <v>158.38</v>
      </c>
      <c r="W60" s="240"/>
      <c r="X60" s="240"/>
      <c r="Y60" s="240"/>
      <c r="Z60" s="240" t="n">
        <f aca="false">V60*12</f>
        <v>1900.56</v>
      </c>
      <c r="AA60" s="240"/>
      <c r="AB60" s="240"/>
      <c r="AC60" s="240"/>
      <c r="AD60" s="241"/>
      <c r="AE60" s="49"/>
      <c r="AF60" s="211"/>
      <c r="AG60" s="218"/>
      <c r="AH60" s="198"/>
      <c r="AI60" s="198"/>
      <c r="AJ60" s="218"/>
      <c r="AK60" s="198"/>
      <c r="AL60" s="198"/>
      <c r="AM60" s="218"/>
      <c r="AN60" s="198"/>
      <c r="AO60" s="198"/>
      <c r="AP60" s="218"/>
      <c r="AQ60" s="198"/>
      <c r="AR60" s="198"/>
      <c r="AS60" s="234"/>
      <c r="AT60" s="211"/>
      <c r="AU60" s="218"/>
      <c r="AV60" s="198"/>
      <c r="AW60" s="198"/>
      <c r="AX60" s="218"/>
      <c r="AY60" s="198"/>
      <c r="AZ60" s="198"/>
      <c r="BA60" s="218"/>
      <c r="BB60" s="198"/>
      <c r="BC60" s="198"/>
      <c r="BD60" s="218"/>
      <c r="BE60" s="198"/>
      <c r="BF60" s="198"/>
      <c r="BG60" s="234"/>
      <c r="BH60" s="211"/>
      <c r="BI60" s="218"/>
      <c r="BJ60" s="198"/>
      <c r="BK60" s="198"/>
      <c r="BL60" s="218"/>
      <c r="BM60" s="198"/>
      <c r="BN60" s="198"/>
      <c r="BO60" s="218"/>
      <c r="BP60" s="198"/>
      <c r="BQ60" s="198"/>
      <c r="BR60" s="218"/>
      <c r="BS60" s="198"/>
      <c r="BT60" s="198"/>
      <c r="BU60" s="234"/>
      <c r="BV60" s="211"/>
      <c r="BW60" s="218"/>
      <c r="BX60" s="198"/>
      <c r="BY60" s="198"/>
      <c r="BZ60" s="218"/>
      <c r="CA60" s="198"/>
      <c r="CB60" s="198"/>
      <c r="CC60" s="218"/>
      <c r="CD60" s="198"/>
      <c r="CE60" s="198"/>
      <c r="CF60" s="218"/>
      <c r="CG60" s="198"/>
      <c r="CH60" s="198"/>
      <c r="CI60" s="234"/>
      <c r="CJ60" s="211"/>
      <c r="CK60" s="218"/>
      <c r="CL60" s="198"/>
      <c r="CM60" s="198"/>
      <c r="CN60" s="218"/>
      <c r="CO60" s="198"/>
      <c r="CP60" s="198"/>
      <c r="CQ60" s="218"/>
      <c r="CR60" s="198"/>
      <c r="CS60" s="198"/>
      <c r="CT60" s="218"/>
      <c r="CU60" s="198"/>
      <c r="CV60" s="198"/>
      <c r="CW60" s="234"/>
      <c r="CX60" s="211"/>
      <c r="CY60" s="218"/>
      <c r="CZ60" s="198"/>
      <c r="DA60" s="198"/>
      <c r="DB60" s="218"/>
      <c r="DC60" s="198"/>
      <c r="DD60" s="198"/>
      <c r="DE60" s="218"/>
      <c r="DF60" s="198"/>
      <c r="DG60" s="198"/>
      <c r="DH60" s="218"/>
      <c r="DI60" s="198"/>
      <c r="DJ60" s="198"/>
      <c r="DK60" s="234"/>
      <c r="DL60" s="211"/>
      <c r="DM60" s="218"/>
      <c r="DN60" s="198"/>
      <c r="DO60" s="198"/>
      <c r="DP60" s="218"/>
      <c r="DQ60" s="198"/>
      <c r="DR60" s="198"/>
      <c r="DS60" s="218"/>
      <c r="DT60" s="198"/>
      <c r="DU60" s="198"/>
      <c r="DV60" s="218"/>
      <c r="DW60" s="198"/>
      <c r="DX60" s="198"/>
      <c r="DY60" s="198"/>
      <c r="DZ60" s="198"/>
      <c r="EA60" s="198"/>
      <c r="EB60" s="234"/>
      <c r="EC60" s="234"/>
      <c r="ED60" s="234"/>
      <c r="EE60" s="234"/>
      <c r="EF60" s="234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</row>
    <row r="61" customFormat="false" ht="15" hidden="false" customHeight="true" outlineLevel="0" collapsed="false">
      <c r="A61" s="237" t="s">
        <v>219</v>
      </c>
      <c r="B61" s="237"/>
      <c r="C61" s="237"/>
      <c r="D61" s="237"/>
      <c r="E61" s="237"/>
      <c r="F61" s="237"/>
      <c r="G61" s="238" t="n">
        <f aca="false">DF33</f>
        <v>118.626</v>
      </c>
      <c r="H61" s="238"/>
      <c r="I61" s="238"/>
      <c r="J61" s="238"/>
      <c r="K61" s="238"/>
      <c r="L61" s="236" t="n">
        <f aca="false">$AG$40</f>
        <v>0.0165</v>
      </c>
      <c r="M61" s="236"/>
      <c r="N61" s="236" t="n">
        <f aca="false">$AG$41</f>
        <v>0.076</v>
      </c>
      <c r="O61" s="236"/>
      <c r="P61" s="239" t="n">
        <f aca="false">DE42</f>
        <v>0.03</v>
      </c>
      <c r="Q61" s="239"/>
      <c r="R61" s="240" t="n">
        <f aca="false">DF68</f>
        <v>18.9599158478632</v>
      </c>
      <c r="S61" s="240"/>
      <c r="T61" s="240"/>
      <c r="U61" s="240"/>
      <c r="V61" s="240" t="n">
        <f aca="false">DF69</f>
        <v>154.77</v>
      </c>
      <c r="W61" s="240"/>
      <c r="X61" s="240"/>
      <c r="Y61" s="240"/>
      <c r="Z61" s="240" t="n">
        <f aca="false">V61*12</f>
        <v>1857.24</v>
      </c>
      <c r="AA61" s="240"/>
      <c r="AB61" s="240"/>
      <c r="AC61" s="240"/>
      <c r="AD61" s="241"/>
      <c r="AE61" s="49"/>
      <c r="AF61" s="211"/>
      <c r="AG61" s="218"/>
      <c r="AH61" s="198"/>
      <c r="AI61" s="198"/>
      <c r="AJ61" s="218"/>
      <c r="AK61" s="198"/>
      <c r="AL61" s="198"/>
      <c r="AM61" s="218"/>
      <c r="AN61" s="198"/>
      <c r="AO61" s="198"/>
      <c r="AP61" s="218"/>
      <c r="AQ61" s="198"/>
      <c r="AR61" s="198"/>
      <c r="AS61" s="234"/>
      <c r="AT61" s="211"/>
      <c r="AU61" s="218"/>
      <c r="AV61" s="198"/>
      <c r="AW61" s="198"/>
      <c r="AX61" s="218"/>
      <c r="AY61" s="198"/>
      <c r="AZ61" s="198"/>
      <c r="BA61" s="218"/>
      <c r="BB61" s="198"/>
      <c r="BC61" s="198"/>
      <c r="BD61" s="218"/>
      <c r="BE61" s="198"/>
      <c r="BF61" s="198"/>
      <c r="BG61" s="234"/>
      <c r="BH61" s="211"/>
      <c r="BI61" s="218"/>
      <c r="BJ61" s="198"/>
      <c r="BK61" s="198"/>
      <c r="BL61" s="218"/>
      <c r="BM61" s="198"/>
      <c r="BN61" s="198"/>
      <c r="BO61" s="218"/>
      <c r="BP61" s="198"/>
      <c r="BQ61" s="198"/>
      <c r="BR61" s="218"/>
      <c r="BS61" s="198"/>
      <c r="BT61" s="198"/>
      <c r="BU61" s="234"/>
      <c r="BV61" s="211"/>
      <c r="BW61" s="218"/>
      <c r="BX61" s="198"/>
      <c r="BY61" s="198"/>
      <c r="BZ61" s="218"/>
      <c r="CA61" s="198"/>
      <c r="CB61" s="198"/>
      <c r="CC61" s="218"/>
      <c r="CD61" s="198"/>
      <c r="CE61" s="198"/>
      <c r="CF61" s="218"/>
      <c r="CG61" s="198"/>
      <c r="CH61" s="198"/>
      <c r="CI61" s="234"/>
      <c r="CJ61" s="211"/>
      <c r="CK61" s="218"/>
      <c r="CL61" s="198"/>
      <c r="CM61" s="198"/>
      <c r="CN61" s="218"/>
      <c r="CO61" s="198"/>
      <c r="CP61" s="198"/>
      <c r="CQ61" s="218"/>
      <c r="CR61" s="198"/>
      <c r="CS61" s="198"/>
      <c r="CT61" s="218"/>
      <c r="CU61" s="198"/>
      <c r="CV61" s="198"/>
      <c r="CW61" s="234"/>
      <c r="CX61" s="211"/>
      <c r="CY61" s="218"/>
      <c r="CZ61" s="198"/>
      <c r="DA61" s="198"/>
      <c r="DB61" s="218"/>
      <c r="DC61" s="198"/>
      <c r="DD61" s="198"/>
      <c r="DE61" s="218"/>
      <c r="DF61" s="198"/>
      <c r="DG61" s="198"/>
      <c r="DH61" s="218"/>
      <c r="DI61" s="198"/>
      <c r="DJ61" s="198"/>
      <c r="DK61" s="234"/>
      <c r="DL61" s="211"/>
      <c r="DM61" s="218"/>
      <c r="DN61" s="198"/>
      <c r="DO61" s="198"/>
      <c r="DP61" s="218"/>
      <c r="DQ61" s="198"/>
      <c r="DR61" s="198"/>
      <c r="DS61" s="218"/>
      <c r="DT61" s="198"/>
      <c r="DU61" s="198"/>
      <c r="DV61" s="218"/>
      <c r="DW61" s="198"/>
      <c r="DX61" s="198"/>
      <c r="DY61" s="198"/>
      <c r="DZ61" s="198"/>
      <c r="EA61" s="198"/>
      <c r="EB61" s="234"/>
      <c r="EC61" s="234"/>
      <c r="ED61" s="234"/>
      <c r="EE61" s="234"/>
      <c r="EF61" s="234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</row>
    <row r="62" customFormat="false" ht="15" hidden="false" customHeight="true" outlineLevel="0" collapsed="false">
      <c r="A62" s="237" t="s">
        <v>220</v>
      </c>
      <c r="B62" s="237"/>
      <c r="C62" s="237"/>
      <c r="D62" s="237"/>
      <c r="E62" s="237"/>
      <c r="F62" s="237"/>
      <c r="G62" s="238" t="n">
        <f aca="false">DI33</f>
        <v>118.626</v>
      </c>
      <c r="H62" s="238"/>
      <c r="I62" s="238"/>
      <c r="J62" s="238"/>
      <c r="K62" s="238"/>
      <c r="L62" s="236" t="n">
        <f aca="false">$AG$40</f>
        <v>0.0165</v>
      </c>
      <c r="M62" s="236"/>
      <c r="N62" s="236" t="n">
        <f aca="false">$AG$41</f>
        <v>0.076</v>
      </c>
      <c r="O62" s="236"/>
      <c r="P62" s="239" t="n">
        <f aca="false">DH42</f>
        <v>0.04</v>
      </c>
      <c r="Q62" s="239"/>
      <c r="R62" s="240" t="n">
        <f aca="false">DI68</f>
        <v>20.7440636662824</v>
      </c>
      <c r="S62" s="240"/>
      <c r="T62" s="240"/>
      <c r="U62" s="240"/>
      <c r="V62" s="240" t="n">
        <f aca="false">DI69</f>
        <v>156.558971066282</v>
      </c>
      <c r="W62" s="240"/>
      <c r="X62" s="240"/>
      <c r="Y62" s="240"/>
      <c r="Z62" s="240" t="n">
        <f aca="false">V62*12</f>
        <v>1878.70765279539</v>
      </c>
      <c r="AA62" s="240"/>
      <c r="AB62" s="240"/>
      <c r="AC62" s="240"/>
      <c r="AD62" s="241"/>
      <c r="AE62" s="49"/>
      <c r="AF62" s="211"/>
      <c r="AG62" s="218"/>
      <c r="AH62" s="198"/>
      <c r="AI62" s="198"/>
      <c r="AJ62" s="218"/>
      <c r="AK62" s="198"/>
      <c r="AL62" s="198"/>
      <c r="AM62" s="218"/>
      <c r="AN62" s="198"/>
      <c r="AO62" s="198"/>
      <c r="AP62" s="218"/>
      <c r="AQ62" s="198"/>
      <c r="AR62" s="198"/>
      <c r="AS62" s="234"/>
      <c r="AT62" s="211"/>
      <c r="AU62" s="218"/>
      <c r="AV62" s="198"/>
      <c r="AW62" s="198"/>
      <c r="AX62" s="218"/>
      <c r="AY62" s="198"/>
      <c r="AZ62" s="198"/>
      <c r="BA62" s="218"/>
      <c r="BB62" s="198"/>
      <c r="BC62" s="198"/>
      <c r="BD62" s="218"/>
      <c r="BE62" s="198"/>
      <c r="BF62" s="198"/>
      <c r="BG62" s="234"/>
      <c r="BH62" s="211"/>
      <c r="BI62" s="218"/>
      <c r="BJ62" s="198"/>
      <c r="BK62" s="198"/>
      <c r="BL62" s="218"/>
      <c r="BM62" s="198"/>
      <c r="BN62" s="198"/>
      <c r="BO62" s="218"/>
      <c r="BP62" s="198"/>
      <c r="BQ62" s="198"/>
      <c r="BR62" s="218"/>
      <c r="BS62" s="198"/>
      <c r="BT62" s="198"/>
      <c r="BU62" s="234"/>
      <c r="BV62" s="211"/>
      <c r="BW62" s="218"/>
      <c r="BX62" s="198"/>
      <c r="BY62" s="198"/>
      <c r="BZ62" s="218"/>
      <c r="CA62" s="198"/>
      <c r="CB62" s="198"/>
      <c r="CC62" s="218"/>
      <c r="CD62" s="198"/>
      <c r="CE62" s="198"/>
      <c r="CF62" s="218"/>
      <c r="CG62" s="198"/>
      <c r="CH62" s="198"/>
      <c r="CI62" s="234"/>
      <c r="CJ62" s="211"/>
      <c r="CK62" s="218"/>
      <c r="CL62" s="198"/>
      <c r="CM62" s="198"/>
      <c r="CN62" s="218"/>
      <c r="CO62" s="198"/>
      <c r="CP62" s="198"/>
      <c r="CQ62" s="218"/>
      <c r="CR62" s="198"/>
      <c r="CS62" s="198"/>
      <c r="CT62" s="218"/>
      <c r="CU62" s="198"/>
      <c r="CV62" s="198"/>
      <c r="CW62" s="234"/>
      <c r="CX62" s="211"/>
      <c r="CY62" s="218"/>
      <c r="CZ62" s="198"/>
      <c r="DA62" s="198"/>
      <c r="DB62" s="218"/>
      <c r="DC62" s="198"/>
      <c r="DD62" s="198"/>
      <c r="DE62" s="218"/>
      <c r="DF62" s="198"/>
      <c r="DG62" s="198"/>
      <c r="DH62" s="218"/>
      <c r="DI62" s="198"/>
      <c r="DJ62" s="198"/>
      <c r="DK62" s="234"/>
      <c r="DL62" s="211"/>
      <c r="DM62" s="218"/>
      <c r="DN62" s="198"/>
      <c r="DO62" s="198"/>
      <c r="DP62" s="218"/>
      <c r="DQ62" s="198"/>
      <c r="DR62" s="198"/>
      <c r="DS62" s="218"/>
      <c r="DT62" s="198"/>
      <c r="DU62" s="198"/>
      <c r="DV62" s="218"/>
      <c r="DW62" s="198"/>
      <c r="DX62" s="198"/>
      <c r="DY62" s="198"/>
      <c r="DZ62" s="198"/>
      <c r="EA62" s="198"/>
      <c r="EB62" s="234"/>
      <c r="EC62" s="234"/>
      <c r="ED62" s="234"/>
      <c r="EE62" s="234"/>
      <c r="EF62" s="234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</row>
    <row r="63" customFormat="false" ht="15" hidden="false" customHeight="true" outlineLevel="0" collapsed="false">
      <c r="A63" s="237" t="s">
        <v>47</v>
      </c>
      <c r="B63" s="237"/>
      <c r="C63" s="237"/>
      <c r="D63" s="237"/>
      <c r="E63" s="237"/>
      <c r="F63" s="237"/>
      <c r="G63" s="238" t="n">
        <f aca="false">DN33</f>
        <v>118.626</v>
      </c>
      <c r="H63" s="238"/>
      <c r="I63" s="238"/>
      <c r="J63" s="238"/>
      <c r="K63" s="238"/>
      <c r="L63" s="236" t="n">
        <f aca="false">$AG$40</f>
        <v>0.0165</v>
      </c>
      <c r="M63" s="236"/>
      <c r="N63" s="236" t="n">
        <f aca="false">$AG$41</f>
        <v>0.076</v>
      </c>
      <c r="O63" s="236"/>
      <c r="P63" s="239" t="n">
        <f aca="false">DM42</f>
        <v>0.03</v>
      </c>
      <c r="Q63" s="239"/>
      <c r="R63" s="240" t="n">
        <f aca="false">DN68</f>
        <v>18.9599158478632</v>
      </c>
      <c r="S63" s="240"/>
      <c r="T63" s="240"/>
      <c r="U63" s="240"/>
      <c r="V63" s="240" t="n">
        <f aca="false">DN69</f>
        <v>154.77</v>
      </c>
      <c r="W63" s="240"/>
      <c r="X63" s="240"/>
      <c r="Y63" s="240"/>
      <c r="Z63" s="240" t="n">
        <f aca="false">V63*12</f>
        <v>1857.24</v>
      </c>
      <c r="AA63" s="240"/>
      <c r="AB63" s="240"/>
      <c r="AC63" s="240"/>
      <c r="AD63" s="241"/>
      <c r="AE63" s="49"/>
      <c r="AF63" s="211"/>
      <c r="AG63" s="218"/>
      <c r="AH63" s="198"/>
      <c r="AI63" s="198"/>
      <c r="AJ63" s="218"/>
      <c r="AK63" s="198"/>
      <c r="AL63" s="198"/>
      <c r="AM63" s="218"/>
      <c r="AN63" s="198"/>
      <c r="AO63" s="198"/>
      <c r="AP63" s="218"/>
      <c r="AQ63" s="198"/>
      <c r="AR63" s="198"/>
      <c r="AS63" s="234"/>
      <c r="AT63" s="211"/>
      <c r="AU63" s="218"/>
      <c r="AV63" s="198"/>
      <c r="AW63" s="198"/>
      <c r="AX63" s="218"/>
      <c r="AY63" s="198"/>
      <c r="AZ63" s="198"/>
      <c r="BA63" s="218"/>
      <c r="BB63" s="198"/>
      <c r="BC63" s="198"/>
      <c r="BD63" s="218"/>
      <c r="BE63" s="198"/>
      <c r="BF63" s="198"/>
      <c r="BG63" s="234"/>
      <c r="BH63" s="211"/>
      <c r="BI63" s="218"/>
      <c r="BJ63" s="198"/>
      <c r="BK63" s="198"/>
      <c r="BL63" s="218"/>
      <c r="BM63" s="198"/>
      <c r="BN63" s="198"/>
      <c r="BO63" s="218"/>
      <c r="BP63" s="198"/>
      <c r="BQ63" s="198"/>
      <c r="BR63" s="218"/>
      <c r="BS63" s="198"/>
      <c r="BT63" s="198"/>
      <c r="BU63" s="234"/>
      <c r="BV63" s="211"/>
      <c r="BW63" s="218"/>
      <c r="BX63" s="198"/>
      <c r="BY63" s="198"/>
      <c r="BZ63" s="218"/>
      <c r="CA63" s="198"/>
      <c r="CB63" s="198"/>
      <c r="CC63" s="218"/>
      <c r="CD63" s="198"/>
      <c r="CE63" s="198"/>
      <c r="CF63" s="218"/>
      <c r="CG63" s="198"/>
      <c r="CH63" s="198"/>
      <c r="CI63" s="234"/>
      <c r="CJ63" s="211"/>
      <c r="CK63" s="218"/>
      <c r="CL63" s="198"/>
      <c r="CM63" s="198"/>
      <c r="CN63" s="218"/>
      <c r="CO63" s="198"/>
      <c r="CP63" s="198"/>
      <c r="CQ63" s="218"/>
      <c r="CR63" s="198"/>
      <c r="CS63" s="198"/>
      <c r="CT63" s="218"/>
      <c r="CU63" s="198"/>
      <c r="CV63" s="198"/>
      <c r="CW63" s="234"/>
      <c r="CX63" s="211"/>
      <c r="CY63" s="218"/>
      <c r="CZ63" s="198"/>
      <c r="DA63" s="198"/>
      <c r="DB63" s="218"/>
      <c r="DC63" s="198"/>
      <c r="DD63" s="198"/>
      <c r="DE63" s="218"/>
      <c r="DF63" s="198"/>
      <c r="DG63" s="198"/>
      <c r="DH63" s="218"/>
      <c r="DI63" s="198"/>
      <c r="DJ63" s="198"/>
      <c r="DK63" s="234"/>
      <c r="DL63" s="211"/>
      <c r="DM63" s="218"/>
      <c r="DN63" s="198"/>
      <c r="DO63" s="198"/>
      <c r="DP63" s="218"/>
      <c r="DQ63" s="198"/>
      <c r="DR63" s="198"/>
      <c r="DS63" s="218"/>
      <c r="DT63" s="198"/>
      <c r="DU63" s="198"/>
      <c r="DV63" s="218"/>
      <c r="DW63" s="198"/>
      <c r="DX63" s="198"/>
      <c r="DY63" s="198"/>
      <c r="DZ63" s="198"/>
      <c r="EA63" s="198"/>
      <c r="EB63" s="234"/>
      <c r="EC63" s="234"/>
      <c r="ED63" s="234"/>
      <c r="EE63" s="234"/>
      <c r="EF63" s="234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</row>
    <row r="64" customFormat="false" ht="15" hidden="false" customHeight="true" outlineLevel="0" collapsed="false">
      <c r="A64" s="237" t="s">
        <v>395</v>
      </c>
      <c r="B64" s="237"/>
      <c r="C64" s="237"/>
      <c r="D64" s="237"/>
      <c r="E64" s="237"/>
      <c r="F64" s="237"/>
      <c r="G64" s="238" t="n">
        <f aca="false">DQ33</f>
        <v>118.626</v>
      </c>
      <c r="H64" s="238"/>
      <c r="I64" s="238"/>
      <c r="J64" s="238"/>
      <c r="K64" s="238"/>
      <c r="L64" s="236" t="n">
        <f aca="false">$AG$40</f>
        <v>0.0165</v>
      </c>
      <c r="M64" s="236"/>
      <c r="N64" s="236" t="n">
        <f aca="false">$AG$41</f>
        <v>0.076</v>
      </c>
      <c r="O64" s="236"/>
      <c r="P64" s="239" t="n">
        <f aca="false">DP42</f>
        <v>0.03</v>
      </c>
      <c r="Q64" s="239"/>
      <c r="R64" s="240" t="n">
        <f aca="false">DQ68</f>
        <v>18.9599158478632</v>
      </c>
      <c r="S64" s="240"/>
      <c r="T64" s="240"/>
      <c r="U64" s="240"/>
      <c r="V64" s="240" t="n">
        <f aca="false">DQ69</f>
        <v>154.77</v>
      </c>
      <c r="W64" s="240"/>
      <c r="X64" s="240"/>
      <c r="Y64" s="240"/>
      <c r="Z64" s="240" t="n">
        <f aca="false">V64*12</f>
        <v>1857.24</v>
      </c>
      <c r="AA64" s="240"/>
      <c r="AB64" s="240"/>
      <c r="AC64" s="240"/>
      <c r="AD64" s="241"/>
      <c r="AE64" s="49"/>
      <c r="AF64" s="211"/>
      <c r="AG64" s="218"/>
      <c r="AH64" s="198"/>
      <c r="AI64" s="198"/>
      <c r="AJ64" s="218"/>
      <c r="AK64" s="198"/>
      <c r="AL64" s="198"/>
      <c r="AM64" s="218"/>
      <c r="AN64" s="198"/>
      <c r="AO64" s="198"/>
      <c r="AP64" s="218"/>
      <c r="AQ64" s="198"/>
      <c r="AR64" s="198"/>
      <c r="AS64" s="234"/>
      <c r="AT64" s="211"/>
      <c r="AU64" s="218"/>
      <c r="AV64" s="198"/>
      <c r="AW64" s="198"/>
      <c r="AX64" s="218"/>
      <c r="AY64" s="198"/>
      <c r="AZ64" s="198"/>
      <c r="BA64" s="218"/>
      <c r="BB64" s="198"/>
      <c r="BC64" s="198"/>
      <c r="BD64" s="218"/>
      <c r="BE64" s="198"/>
      <c r="BF64" s="198"/>
      <c r="BG64" s="234"/>
      <c r="BH64" s="211"/>
      <c r="BI64" s="218"/>
      <c r="BJ64" s="198"/>
      <c r="BK64" s="198"/>
      <c r="BL64" s="218"/>
      <c r="BM64" s="198"/>
      <c r="BN64" s="198"/>
      <c r="BO64" s="218"/>
      <c r="BP64" s="198"/>
      <c r="BQ64" s="198"/>
      <c r="BR64" s="218"/>
      <c r="BS64" s="198"/>
      <c r="BT64" s="198"/>
      <c r="BU64" s="234"/>
      <c r="BV64" s="211"/>
      <c r="BW64" s="218"/>
      <c r="BX64" s="198"/>
      <c r="BY64" s="198"/>
      <c r="BZ64" s="218"/>
      <c r="CA64" s="198"/>
      <c r="CB64" s="198"/>
      <c r="CC64" s="218"/>
      <c r="CD64" s="198"/>
      <c r="CE64" s="198"/>
      <c r="CF64" s="218"/>
      <c r="CG64" s="198"/>
      <c r="CH64" s="198"/>
      <c r="CI64" s="234"/>
      <c r="CJ64" s="211"/>
      <c r="CK64" s="218"/>
      <c r="CL64" s="198"/>
      <c r="CM64" s="198"/>
      <c r="CN64" s="218"/>
      <c r="CO64" s="198"/>
      <c r="CP64" s="198"/>
      <c r="CQ64" s="218"/>
      <c r="CR64" s="198"/>
      <c r="CS64" s="198"/>
      <c r="CT64" s="218"/>
      <c r="CU64" s="198"/>
      <c r="CV64" s="198"/>
      <c r="CW64" s="234"/>
      <c r="CX64" s="211"/>
      <c r="CY64" s="218"/>
      <c r="CZ64" s="198"/>
      <c r="DA64" s="198"/>
      <c r="DB64" s="218"/>
      <c r="DC64" s="198"/>
      <c r="DD64" s="198"/>
      <c r="DE64" s="218"/>
      <c r="DF64" s="198"/>
      <c r="DG64" s="198"/>
      <c r="DH64" s="218"/>
      <c r="DI64" s="198"/>
      <c r="DJ64" s="198"/>
      <c r="DK64" s="234"/>
      <c r="DL64" s="211"/>
      <c r="DM64" s="218"/>
      <c r="DN64" s="198"/>
      <c r="DO64" s="198"/>
      <c r="DP64" s="218"/>
      <c r="DQ64" s="198"/>
      <c r="DR64" s="198"/>
      <c r="DS64" s="218"/>
      <c r="DT64" s="198"/>
      <c r="DU64" s="198"/>
      <c r="DV64" s="218"/>
      <c r="DW64" s="198"/>
      <c r="DX64" s="198"/>
      <c r="DY64" s="198"/>
      <c r="DZ64" s="198"/>
      <c r="EA64" s="198"/>
      <c r="EB64" s="234"/>
      <c r="EC64" s="234"/>
      <c r="ED64" s="234"/>
      <c r="EE64" s="234"/>
      <c r="EF64" s="234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</row>
    <row r="65" customFormat="false" ht="15" hidden="false" customHeight="true" outlineLevel="0" collapsed="false">
      <c r="A65" s="237" t="s">
        <v>222</v>
      </c>
      <c r="B65" s="237"/>
      <c r="C65" s="237"/>
      <c r="D65" s="237"/>
      <c r="E65" s="237"/>
      <c r="F65" s="237"/>
      <c r="G65" s="238" t="n">
        <f aca="false">DT33</f>
        <v>118.626</v>
      </c>
      <c r="H65" s="238"/>
      <c r="I65" s="238"/>
      <c r="J65" s="238"/>
      <c r="K65" s="238"/>
      <c r="L65" s="236" t="n">
        <f aca="false">$AG$40</f>
        <v>0.0165</v>
      </c>
      <c r="M65" s="236"/>
      <c r="N65" s="236" t="n">
        <f aca="false">$AG$41</f>
        <v>0.076</v>
      </c>
      <c r="O65" s="236"/>
      <c r="P65" s="239" t="n">
        <f aca="false">DS42</f>
        <v>0.03</v>
      </c>
      <c r="Q65" s="239"/>
      <c r="R65" s="240" t="n">
        <f aca="false">DT68</f>
        <v>18.9599158478632</v>
      </c>
      <c r="S65" s="240"/>
      <c r="T65" s="240"/>
      <c r="U65" s="240"/>
      <c r="V65" s="240" t="n">
        <f aca="false">DT69</f>
        <v>154.77</v>
      </c>
      <c r="W65" s="240"/>
      <c r="X65" s="240"/>
      <c r="Y65" s="240"/>
      <c r="Z65" s="240" t="n">
        <f aca="false">V65*12</f>
        <v>1857.24</v>
      </c>
      <c r="AA65" s="240"/>
      <c r="AB65" s="240"/>
      <c r="AC65" s="240"/>
      <c r="AD65" s="241"/>
      <c r="AE65" s="49"/>
      <c r="AF65" s="211"/>
      <c r="AG65" s="218"/>
      <c r="AH65" s="198"/>
      <c r="AI65" s="198"/>
      <c r="AJ65" s="218"/>
      <c r="AK65" s="198"/>
      <c r="AL65" s="198"/>
      <c r="AM65" s="218"/>
      <c r="AN65" s="198"/>
      <c r="AO65" s="198"/>
      <c r="AP65" s="218"/>
      <c r="AQ65" s="198"/>
      <c r="AR65" s="198"/>
      <c r="AS65" s="234"/>
      <c r="AT65" s="211"/>
      <c r="AU65" s="218"/>
      <c r="AV65" s="198"/>
      <c r="AW65" s="198"/>
      <c r="AX65" s="218"/>
      <c r="AY65" s="198"/>
      <c r="AZ65" s="198"/>
      <c r="BA65" s="218"/>
      <c r="BB65" s="198"/>
      <c r="BC65" s="198"/>
      <c r="BD65" s="218"/>
      <c r="BE65" s="198"/>
      <c r="BF65" s="198"/>
      <c r="BG65" s="234"/>
      <c r="BH65" s="211"/>
      <c r="BI65" s="218"/>
      <c r="BJ65" s="198"/>
      <c r="BK65" s="198"/>
      <c r="BL65" s="218"/>
      <c r="BM65" s="198"/>
      <c r="BN65" s="198"/>
      <c r="BO65" s="218"/>
      <c r="BP65" s="198"/>
      <c r="BQ65" s="198"/>
      <c r="BR65" s="218"/>
      <c r="BS65" s="198"/>
      <c r="BT65" s="198"/>
      <c r="BU65" s="234"/>
      <c r="BV65" s="211"/>
      <c r="BW65" s="218"/>
      <c r="BX65" s="198"/>
      <c r="BY65" s="198"/>
      <c r="BZ65" s="218"/>
      <c r="CA65" s="198"/>
      <c r="CB65" s="198"/>
      <c r="CC65" s="218"/>
      <c r="CD65" s="198"/>
      <c r="CE65" s="198"/>
      <c r="CF65" s="218"/>
      <c r="CG65" s="198"/>
      <c r="CH65" s="198"/>
      <c r="CI65" s="234"/>
      <c r="CJ65" s="211"/>
      <c r="CK65" s="218"/>
      <c r="CL65" s="198"/>
      <c r="CM65" s="198"/>
      <c r="CN65" s="218"/>
      <c r="CO65" s="198"/>
      <c r="CP65" s="198"/>
      <c r="CQ65" s="218"/>
      <c r="CR65" s="198"/>
      <c r="CS65" s="198"/>
      <c r="CT65" s="218"/>
      <c r="CU65" s="198"/>
      <c r="CV65" s="198"/>
      <c r="CW65" s="234"/>
      <c r="CX65" s="211"/>
      <c r="CY65" s="218"/>
      <c r="CZ65" s="198"/>
      <c r="DA65" s="198"/>
      <c r="DB65" s="218"/>
      <c r="DC65" s="198"/>
      <c r="DD65" s="198"/>
      <c r="DE65" s="218"/>
      <c r="DF65" s="198"/>
      <c r="DG65" s="198"/>
      <c r="DH65" s="218"/>
      <c r="DI65" s="198"/>
      <c r="DJ65" s="198"/>
      <c r="DK65" s="234"/>
      <c r="DL65" s="211"/>
      <c r="DM65" s="218"/>
      <c r="DN65" s="198"/>
      <c r="DO65" s="198"/>
      <c r="DP65" s="218"/>
      <c r="DQ65" s="198"/>
      <c r="DR65" s="198"/>
      <c r="DS65" s="218"/>
      <c r="DT65" s="198"/>
      <c r="DU65" s="198"/>
      <c r="DV65" s="218"/>
      <c r="DW65" s="198"/>
      <c r="DX65" s="198"/>
      <c r="DY65" s="198"/>
      <c r="DZ65" s="198"/>
      <c r="EA65" s="198"/>
      <c r="EB65" s="234"/>
      <c r="EC65" s="234"/>
      <c r="ED65" s="234"/>
      <c r="EE65" s="234"/>
      <c r="EF65" s="234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</row>
    <row r="66" customFormat="false" ht="15" hidden="false" customHeight="true" outlineLevel="0" collapsed="false">
      <c r="A66" s="237" t="s">
        <v>365</v>
      </c>
      <c r="B66" s="237"/>
      <c r="C66" s="237"/>
      <c r="D66" s="237"/>
      <c r="E66" s="237"/>
      <c r="F66" s="237"/>
      <c r="G66" s="238" t="n">
        <f aca="false">DW33</f>
        <v>118.626</v>
      </c>
      <c r="H66" s="238"/>
      <c r="I66" s="238"/>
      <c r="J66" s="238"/>
      <c r="K66" s="238"/>
      <c r="L66" s="236" t="n">
        <f aca="false">$AG$40</f>
        <v>0.0165</v>
      </c>
      <c r="M66" s="236"/>
      <c r="N66" s="236" t="n">
        <f aca="false">$AG$41</f>
        <v>0.076</v>
      </c>
      <c r="O66" s="236"/>
      <c r="P66" s="239" t="n">
        <f aca="false">DV42</f>
        <v>0.03</v>
      </c>
      <c r="Q66" s="239"/>
      <c r="R66" s="240" t="n">
        <f aca="false">DW68</f>
        <v>18.9599158478632</v>
      </c>
      <c r="S66" s="240"/>
      <c r="T66" s="240"/>
      <c r="U66" s="240"/>
      <c r="V66" s="240" t="n">
        <f aca="false">DW69</f>
        <v>154.774823247863</v>
      </c>
      <c r="W66" s="240"/>
      <c r="X66" s="240"/>
      <c r="Y66" s="240"/>
      <c r="Z66" s="240" t="n">
        <f aca="false">V66*12</f>
        <v>1857.29787897436</v>
      </c>
      <c r="AA66" s="240"/>
      <c r="AB66" s="240"/>
      <c r="AC66" s="240"/>
      <c r="AD66" s="241"/>
      <c r="AE66" s="49"/>
      <c r="AF66" s="211"/>
      <c r="AG66" s="218"/>
      <c r="AH66" s="198"/>
      <c r="AI66" s="198"/>
      <c r="AJ66" s="218"/>
      <c r="AK66" s="198"/>
      <c r="AL66" s="198"/>
      <c r="AM66" s="218"/>
      <c r="AN66" s="198"/>
      <c r="AO66" s="198"/>
      <c r="AP66" s="218"/>
      <c r="AQ66" s="198"/>
      <c r="AR66" s="198"/>
      <c r="AS66" s="234"/>
      <c r="AT66" s="211"/>
      <c r="AU66" s="218"/>
      <c r="AV66" s="198"/>
      <c r="AW66" s="198"/>
      <c r="AX66" s="218"/>
      <c r="AY66" s="198"/>
      <c r="AZ66" s="198"/>
      <c r="BA66" s="218"/>
      <c r="BB66" s="198"/>
      <c r="BC66" s="198"/>
      <c r="BD66" s="218"/>
      <c r="BE66" s="198"/>
      <c r="BF66" s="198"/>
      <c r="BG66" s="234"/>
      <c r="BH66" s="211"/>
      <c r="BI66" s="218"/>
      <c r="BJ66" s="198"/>
      <c r="BK66" s="198"/>
      <c r="BL66" s="218"/>
      <c r="BM66" s="198"/>
      <c r="BN66" s="198"/>
      <c r="BO66" s="218"/>
      <c r="BP66" s="198"/>
      <c r="BQ66" s="198"/>
      <c r="BR66" s="218"/>
      <c r="BS66" s="198"/>
      <c r="BT66" s="198"/>
      <c r="BU66" s="234"/>
      <c r="BV66" s="211"/>
      <c r="BW66" s="218"/>
      <c r="BX66" s="198"/>
      <c r="BY66" s="198"/>
      <c r="BZ66" s="218"/>
      <c r="CA66" s="198"/>
      <c r="CB66" s="198"/>
      <c r="CC66" s="218"/>
      <c r="CD66" s="198"/>
      <c r="CE66" s="198"/>
      <c r="CF66" s="218"/>
      <c r="CG66" s="198"/>
      <c r="CH66" s="198"/>
      <c r="CI66" s="234"/>
      <c r="CJ66" s="211"/>
      <c r="CK66" s="218"/>
      <c r="CL66" s="198"/>
      <c r="CM66" s="198"/>
      <c r="CN66" s="218"/>
      <c r="CO66" s="198"/>
      <c r="CP66" s="198"/>
      <c r="CQ66" s="218"/>
      <c r="CR66" s="198"/>
      <c r="CS66" s="198"/>
      <c r="CT66" s="218"/>
      <c r="CU66" s="198"/>
      <c r="CV66" s="198"/>
      <c r="CW66" s="234"/>
      <c r="CX66" s="211"/>
      <c r="CY66" s="218"/>
      <c r="CZ66" s="198"/>
      <c r="DA66" s="198"/>
      <c r="DB66" s="218"/>
      <c r="DC66" s="198"/>
      <c r="DD66" s="198"/>
      <c r="DE66" s="218"/>
      <c r="DF66" s="198"/>
      <c r="DG66" s="198"/>
      <c r="DH66" s="218"/>
      <c r="DI66" s="198"/>
      <c r="DJ66" s="198"/>
      <c r="DK66" s="234"/>
      <c r="DL66" s="211"/>
      <c r="DM66" s="218"/>
      <c r="DN66" s="198"/>
      <c r="DO66" s="198"/>
      <c r="DP66" s="218"/>
      <c r="DQ66" s="198"/>
      <c r="DR66" s="198"/>
      <c r="DS66" s="218"/>
      <c r="DT66" s="198"/>
      <c r="DU66" s="198"/>
      <c r="DV66" s="218"/>
      <c r="DW66" s="198"/>
      <c r="DX66" s="198"/>
      <c r="DY66" s="198"/>
      <c r="DZ66" s="198"/>
      <c r="EA66" s="198"/>
      <c r="EB66" s="234"/>
      <c r="EC66" s="234"/>
      <c r="ED66" s="234"/>
      <c r="EE66" s="234"/>
      <c r="EF66" s="234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</row>
    <row r="67" customFormat="false" ht="15" hidden="false" customHeight="true" outlineLevel="0" collapsed="false">
      <c r="A67" s="237" t="s">
        <v>366</v>
      </c>
      <c r="B67" s="237"/>
      <c r="C67" s="237"/>
      <c r="D67" s="237"/>
      <c r="E67" s="237"/>
      <c r="F67" s="237"/>
      <c r="G67" s="238" t="n">
        <f aca="false">DZ33</f>
        <v>4.48266666666667</v>
      </c>
      <c r="H67" s="238"/>
      <c r="I67" s="238"/>
      <c r="J67" s="238"/>
      <c r="K67" s="238"/>
      <c r="L67" s="239" t="n">
        <f aca="false">AG40</f>
        <v>0.0165</v>
      </c>
      <c r="M67" s="239"/>
      <c r="N67" s="239" t="n">
        <f aca="false">AG41</f>
        <v>0.076</v>
      </c>
      <c r="O67" s="239"/>
      <c r="P67" s="239" t="n">
        <v>0.03</v>
      </c>
      <c r="Q67" s="239"/>
      <c r="R67" s="240" t="n">
        <f aca="false">DZ68</f>
        <v>0.849223556851313</v>
      </c>
      <c r="S67" s="240"/>
      <c r="T67" s="240"/>
      <c r="U67" s="240"/>
      <c r="V67" s="240" t="n">
        <f aca="false">DZ69</f>
        <v>5.95946355685132</v>
      </c>
      <c r="W67" s="240"/>
      <c r="X67" s="240"/>
      <c r="Y67" s="240"/>
      <c r="Z67" s="240" t="n">
        <f aca="false">V67*12</f>
        <v>71.5135626822158</v>
      </c>
      <c r="AA67" s="240"/>
      <c r="AB67" s="240"/>
      <c r="AC67" s="240"/>
      <c r="AD67" s="241"/>
      <c r="AE67" s="49"/>
      <c r="AF67" s="211"/>
      <c r="AG67" s="218"/>
      <c r="AH67" s="198"/>
      <c r="AI67" s="198"/>
      <c r="AJ67" s="218"/>
      <c r="AK67" s="198"/>
      <c r="AL67" s="198"/>
      <c r="AM67" s="218"/>
      <c r="AN67" s="198"/>
      <c r="AO67" s="198"/>
      <c r="AP67" s="218"/>
      <c r="AQ67" s="198"/>
      <c r="AR67" s="198"/>
      <c r="AS67" s="234"/>
      <c r="AT67" s="211"/>
      <c r="AU67" s="218"/>
      <c r="AV67" s="198"/>
      <c r="AW67" s="198"/>
      <c r="AX67" s="218"/>
      <c r="AY67" s="198"/>
      <c r="AZ67" s="198"/>
      <c r="BA67" s="218"/>
      <c r="BB67" s="198"/>
      <c r="BC67" s="198"/>
      <c r="BD67" s="218"/>
      <c r="BE67" s="198"/>
      <c r="BF67" s="198"/>
      <c r="BG67" s="234"/>
      <c r="BH67" s="211"/>
      <c r="BI67" s="218"/>
      <c r="BJ67" s="198"/>
      <c r="BK67" s="198"/>
      <c r="BL67" s="218"/>
      <c r="BM67" s="198"/>
      <c r="BN67" s="198"/>
      <c r="BO67" s="218"/>
      <c r="BP67" s="198"/>
      <c r="BQ67" s="198"/>
      <c r="BR67" s="218"/>
      <c r="BS67" s="198"/>
      <c r="BT67" s="198"/>
      <c r="BU67" s="234"/>
      <c r="BV67" s="211"/>
      <c r="BW67" s="218"/>
      <c r="BX67" s="198"/>
      <c r="BY67" s="198"/>
      <c r="BZ67" s="218"/>
      <c r="CA67" s="198"/>
      <c r="CB67" s="198"/>
      <c r="CC67" s="218"/>
      <c r="CD67" s="198"/>
      <c r="CE67" s="198"/>
      <c r="CF67" s="218"/>
      <c r="CG67" s="198"/>
      <c r="CH67" s="198"/>
      <c r="CI67" s="234"/>
      <c r="CJ67" s="211"/>
      <c r="CK67" s="218"/>
      <c r="CL67" s="198"/>
      <c r="CM67" s="198"/>
      <c r="CN67" s="218"/>
      <c r="CO67" s="198"/>
      <c r="CP67" s="198"/>
      <c r="CQ67" s="218"/>
      <c r="CR67" s="198"/>
      <c r="CS67" s="198"/>
      <c r="CT67" s="218"/>
      <c r="CU67" s="198"/>
      <c r="CV67" s="198"/>
      <c r="CW67" s="234"/>
      <c r="CX67" s="211"/>
      <c r="CY67" s="218"/>
      <c r="CZ67" s="198"/>
      <c r="DA67" s="198"/>
      <c r="DB67" s="218"/>
      <c r="DC67" s="198"/>
      <c r="DD67" s="198"/>
      <c r="DE67" s="218"/>
      <c r="DF67" s="198"/>
      <c r="DG67" s="198"/>
      <c r="DH67" s="218"/>
      <c r="DI67" s="198"/>
      <c r="DJ67" s="198"/>
      <c r="DK67" s="234"/>
      <c r="DL67" s="211"/>
      <c r="DM67" s="218"/>
      <c r="DN67" s="198"/>
      <c r="DO67" s="198"/>
      <c r="DP67" s="218"/>
      <c r="DQ67" s="198"/>
      <c r="DR67" s="198"/>
      <c r="DS67" s="218"/>
      <c r="DT67" s="198"/>
      <c r="DU67" s="198"/>
      <c r="DV67" s="218"/>
      <c r="DW67" s="198"/>
      <c r="DX67" s="198"/>
      <c r="DY67" s="198"/>
      <c r="DZ67" s="198"/>
      <c r="EA67" s="198"/>
      <c r="EB67" s="234"/>
      <c r="EC67" s="234"/>
      <c r="ED67" s="234"/>
      <c r="EE67" s="234"/>
      <c r="EF67" s="234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</row>
    <row r="68" customFormat="false" ht="15" hidden="false" customHeight="true" outlineLevel="0" collapsed="false">
      <c r="A68" s="14" t="s">
        <v>10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6" t="n">
        <f aca="false">SUM(V39:Y67)</f>
        <v>6873.10174796756</v>
      </c>
      <c r="W68" s="16"/>
      <c r="X68" s="16"/>
      <c r="Y68" s="16"/>
      <c r="Z68" s="16" t="n">
        <f aca="false">V68*12</f>
        <v>82477.2209756108</v>
      </c>
      <c r="AA68" s="16"/>
      <c r="AB68" s="16"/>
      <c r="AC68" s="16"/>
      <c r="AD68" s="4" t="s">
        <v>359</v>
      </c>
      <c r="AE68" s="4"/>
      <c r="AF68" s="219"/>
      <c r="AH68" s="220" t="n">
        <f aca="false">SUM(AH40:AI42)</f>
        <v>320.818714267347</v>
      </c>
      <c r="AI68" s="220"/>
      <c r="AK68" s="220" t="n">
        <f aca="false">SUM(AK40:AL42)</f>
        <v>19.053559316035</v>
      </c>
      <c r="AL68" s="220"/>
      <c r="AN68" s="220" t="n">
        <f aca="false">SUM(AN40:AO42)</f>
        <v>54.4781972755103</v>
      </c>
      <c r="AO68" s="220"/>
      <c r="AQ68" s="220" t="n">
        <f aca="false">SUM(AQ40:AR42)</f>
        <v>54.4781972755103</v>
      </c>
      <c r="AR68" s="220"/>
      <c r="AS68" s="242"/>
      <c r="AT68" s="219"/>
      <c r="AV68" s="220" t="n">
        <f aca="false">SUM(AV40:AW42)</f>
        <v>18.9599158478632</v>
      </c>
      <c r="AW68" s="220"/>
      <c r="AY68" s="220" t="n">
        <f aca="false">SUM(AY40:AZ42)</f>
        <v>18.9599158478632</v>
      </c>
      <c r="AZ68" s="220"/>
      <c r="BB68" s="220" t="n">
        <f aca="false">SUM(BB40:BC42)</f>
        <v>18.0830046679887</v>
      </c>
      <c r="BC68" s="220"/>
      <c r="BE68" s="220" t="n">
        <f aca="false">SUM(BE40:BF42)</f>
        <v>17.2159741774648</v>
      </c>
      <c r="BF68" s="220"/>
      <c r="BG68" s="243"/>
      <c r="BH68" s="219"/>
      <c r="BJ68" s="220" t="n">
        <f aca="false">SUM(BJ40:BK42)</f>
        <v>17.2159741774648</v>
      </c>
      <c r="BK68" s="220"/>
      <c r="BM68" s="220" t="n">
        <f aca="false">SUM(BM40:BN42)</f>
        <v>18.9599158478632</v>
      </c>
      <c r="BN68" s="220"/>
      <c r="BP68" s="220" t="n">
        <f aca="false">SUM(BP40:BQ42)</f>
        <v>18.9599158478632</v>
      </c>
      <c r="BQ68" s="220"/>
      <c r="BS68" s="220" t="n">
        <f aca="false">SUM(BS40:BT42)</f>
        <v>18.9599158478632</v>
      </c>
      <c r="BT68" s="220"/>
      <c r="BU68" s="243"/>
      <c r="BV68" s="219"/>
      <c r="BX68" s="220" t="n">
        <f aca="false">SUM(BX40:BY42)</f>
        <v>18.9599158478632</v>
      </c>
      <c r="BY68" s="220"/>
      <c r="CA68" s="220" t="n">
        <f aca="false">SUM(CA40:CB42)</f>
        <v>17.2159741774648</v>
      </c>
      <c r="CB68" s="220"/>
      <c r="CD68" s="220" t="n">
        <f aca="false">SUM(CD40:CE42)</f>
        <v>17.2159741774648</v>
      </c>
      <c r="CE68" s="220"/>
      <c r="CG68" s="220" t="n">
        <f aca="false">SUM(CG40:CH42)</f>
        <v>18.9599158478632</v>
      </c>
      <c r="CH68" s="220"/>
      <c r="CI68" s="243"/>
      <c r="CJ68" s="219"/>
      <c r="CL68" s="220" t="n">
        <f aca="false">SUM(CL40:CM42)</f>
        <v>20.7440636662824</v>
      </c>
      <c r="CM68" s="220"/>
      <c r="CO68" s="220" t="n">
        <f aca="false">SUM(CO40:CP42)</f>
        <v>18.9599158478632</v>
      </c>
      <c r="CP68" s="220"/>
      <c r="CR68" s="220" t="n">
        <f aca="false">SUM(CR40:CS42)</f>
        <v>18.9599158478632</v>
      </c>
      <c r="CS68" s="220"/>
      <c r="CU68" s="220" t="n">
        <f aca="false">SUM(CU40:CV42)</f>
        <v>18.9599158478632</v>
      </c>
      <c r="CV68" s="220"/>
      <c r="CW68" s="243"/>
      <c r="CX68" s="219"/>
      <c r="CZ68" s="220" t="n">
        <f aca="false">SUM(CZ40:DA42)</f>
        <v>22.5698242618076</v>
      </c>
      <c r="DA68" s="220"/>
      <c r="DC68" s="220" t="n">
        <f aca="false">SUM(DC40:DD42)</f>
        <v>22.5698242618076</v>
      </c>
      <c r="DD68" s="220"/>
      <c r="DF68" s="220" t="n">
        <f aca="false">SUM(DF40:DG42)</f>
        <v>18.9599158478632</v>
      </c>
      <c r="DG68" s="220"/>
      <c r="DI68" s="220" t="n">
        <f aca="false">SUM(DI40:DJ42)</f>
        <v>20.7440636662824</v>
      </c>
      <c r="DJ68" s="220"/>
      <c r="DK68" s="243"/>
      <c r="DL68" s="219"/>
      <c r="DN68" s="220" t="n">
        <f aca="false">SUM(DN40:DO42)</f>
        <v>18.9599158478632</v>
      </c>
      <c r="DO68" s="220"/>
      <c r="DQ68" s="220" t="n">
        <f aca="false">SUM(DQ40:DR42)</f>
        <v>18.9599158478632</v>
      </c>
      <c r="DR68" s="220"/>
      <c r="DT68" s="220" t="n">
        <f aca="false">SUM(DT40:DU42)</f>
        <v>18.9599158478632</v>
      </c>
      <c r="DU68" s="220"/>
      <c r="DW68" s="220" t="n">
        <f aca="false">SUM(DW40:DX42)</f>
        <v>18.9599158478632</v>
      </c>
      <c r="DX68" s="220"/>
      <c r="DY68" s="220"/>
      <c r="DZ68" s="220" t="n">
        <f aca="false">SUM(DZ40:DZ42)</f>
        <v>0.849223556851313</v>
      </c>
      <c r="EA68" s="220"/>
      <c r="EB68" s="243"/>
      <c r="EC68" s="243"/>
      <c r="ED68" s="243"/>
      <c r="EE68" s="243"/>
      <c r="EF68" s="243"/>
    </row>
    <row r="69" customFormat="false" ht="15" hidden="false" customHeight="true" outlineLevel="0" collapsed="false">
      <c r="AD69" s="3" t="s">
        <v>361</v>
      </c>
      <c r="AE69" s="3"/>
      <c r="AF69" s="222"/>
      <c r="AH69" s="208" t="n">
        <f aca="false">ROUND(AH68+AH38,2)</f>
        <v>2251.36</v>
      </c>
      <c r="AI69" s="208"/>
      <c r="AK69" s="208" t="n">
        <f aca="false">ROUND(AK68+AK38,2)</f>
        <v>133.71</v>
      </c>
      <c r="AL69" s="208"/>
      <c r="AN69" s="208" t="n">
        <f aca="false">ROUND(AN68+AN38,2)</f>
        <v>382.3</v>
      </c>
      <c r="AO69" s="208"/>
      <c r="AQ69" s="208" t="n">
        <f aca="false">AQ68+AQ38</f>
        <v>382.303138775511</v>
      </c>
      <c r="AR69" s="208"/>
      <c r="AS69" s="232"/>
      <c r="AT69" s="222"/>
      <c r="AV69" s="208" t="n">
        <f aca="false">ROUND(AV68+AV38,2)</f>
        <v>154.77</v>
      </c>
      <c r="AW69" s="208"/>
      <c r="AY69" s="208" t="n">
        <f aca="false">ROUND(AY68+AY38,2)</f>
        <v>154.77</v>
      </c>
      <c r="AZ69" s="208"/>
      <c r="BB69" s="208" t="n">
        <f aca="false">ROUND(BB68+BB38,2)</f>
        <v>153.9</v>
      </c>
      <c r="BC69" s="208"/>
      <c r="BE69" s="208" t="n">
        <f aca="false">BE68+BE38</f>
        <v>153.030881577465</v>
      </c>
      <c r="BF69" s="208"/>
      <c r="BG69" s="233"/>
      <c r="BH69" s="222"/>
      <c r="BJ69" s="208" t="n">
        <f aca="false">ROUND(BJ68+BJ38,2)</f>
        <v>153.03</v>
      </c>
      <c r="BK69" s="208"/>
      <c r="BM69" s="208" t="n">
        <f aca="false">ROUND(BM68+BM38,2)</f>
        <v>154.77</v>
      </c>
      <c r="BN69" s="208"/>
      <c r="BP69" s="208" t="n">
        <f aca="false">ROUND(BP68+BP38,2)</f>
        <v>154.77</v>
      </c>
      <c r="BQ69" s="208"/>
      <c r="BS69" s="208" t="n">
        <f aca="false">BS68+BS38</f>
        <v>154.774823247863</v>
      </c>
      <c r="BT69" s="208"/>
      <c r="BU69" s="233"/>
      <c r="BV69" s="222"/>
      <c r="BX69" s="208" t="n">
        <f aca="false">ROUND(BX68+BX38,2)</f>
        <v>154.77</v>
      </c>
      <c r="BY69" s="208"/>
      <c r="CA69" s="208" t="n">
        <f aca="false">ROUND(CA68+CA38,2)</f>
        <v>153.03</v>
      </c>
      <c r="CB69" s="208"/>
      <c r="CD69" s="208" t="n">
        <f aca="false">ROUND(CD68+CD38,2)</f>
        <v>153.03</v>
      </c>
      <c r="CE69" s="208"/>
      <c r="CG69" s="208" t="n">
        <f aca="false">CG68+CG38</f>
        <v>154.774823247863</v>
      </c>
      <c r="CH69" s="208"/>
      <c r="CI69" s="233"/>
      <c r="CJ69" s="222"/>
      <c r="CL69" s="208" t="n">
        <f aca="false">ROUND(CL68+CL38,2)</f>
        <v>156.56</v>
      </c>
      <c r="CM69" s="208"/>
      <c r="CO69" s="208" t="n">
        <f aca="false">ROUND(CO68+CO38,2)</f>
        <v>154.77</v>
      </c>
      <c r="CP69" s="208"/>
      <c r="CR69" s="208" t="n">
        <f aca="false">ROUND(CR68+CR38,2)</f>
        <v>154.77</v>
      </c>
      <c r="CS69" s="208"/>
      <c r="CU69" s="208" t="n">
        <f aca="false">CU68+CU38</f>
        <v>154.774823247863</v>
      </c>
      <c r="CV69" s="208"/>
      <c r="CW69" s="233"/>
      <c r="CX69" s="222"/>
      <c r="CZ69" s="208" t="n">
        <f aca="false">ROUND(CZ68+CZ38,2)</f>
        <v>158.38</v>
      </c>
      <c r="DA69" s="208"/>
      <c r="DC69" s="208" t="n">
        <f aca="false">ROUND(DC68+DC38,2)</f>
        <v>158.38</v>
      </c>
      <c r="DD69" s="208"/>
      <c r="DF69" s="208" t="n">
        <f aca="false">ROUND(DF68+DF38,2)</f>
        <v>154.77</v>
      </c>
      <c r="DG69" s="208"/>
      <c r="DI69" s="208" t="n">
        <f aca="false">DI68+DI38</f>
        <v>156.558971066282</v>
      </c>
      <c r="DJ69" s="208"/>
      <c r="DK69" s="233"/>
      <c r="DL69" s="222"/>
      <c r="DN69" s="208" t="n">
        <f aca="false">ROUND(DN68+DN38,2)</f>
        <v>154.77</v>
      </c>
      <c r="DO69" s="208"/>
      <c r="DQ69" s="208" t="n">
        <f aca="false">ROUND(DQ68+DQ38,2)</f>
        <v>154.77</v>
      </c>
      <c r="DR69" s="208"/>
      <c r="DT69" s="208" t="n">
        <f aca="false">ROUND(DT68+DT38,2)</f>
        <v>154.77</v>
      </c>
      <c r="DU69" s="208"/>
      <c r="DW69" s="208" t="n">
        <f aca="false">DW68+DW38</f>
        <v>154.774823247863</v>
      </c>
      <c r="DX69" s="208"/>
      <c r="DY69" s="208"/>
      <c r="DZ69" s="208" t="n">
        <f aca="false">DZ38+DZ68</f>
        <v>5.95946355685132</v>
      </c>
      <c r="EA69" s="208"/>
      <c r="EB69" s="233"/>
      <c r="EC69" s="233"/>
      <c r="ED69" s="233"/>
      <c r="EE69" s="233"/>
      <c r="EF69" s="233"/>
    </row>
    <row r="70" customFormat="false" ht="15" hidden="false" customHeight="true" outlineLevel="0" collapsed="false">
      <c r="AD70" s="3"/>
      <c r="AE70" s="3"/>
      <c r="AF70" s="222"/>
      <c r="AH70" s="208"/>
      <c r="AI70" s="208"/>
      <c r="AK70" s="208"/>
      <c r="AL70" s="208"/>
      <c r="AN70" s="208"/>
      <c r="AO70" s="208"/>
      <c r="AQ70" s="208"/>
      <c r="AR70" s="208"/>
      <c r="AS70" s="232"/>
      <c r="AT70" s="222"/>
      <c r="AV70" s="208"/>
      <c r="AW70" s="208"/>
      <c r="AY70" s="208"/>
      <c r="AZ70" s="208"/>
      <c r="BB70" s="208"/>
      <c r="BC70" s="208"/>
      <c r="BE70" s="208"/>
      <c r="BF70" s="208"/>
      <c r="BG70" s="233"/>
      <c r="BH70" s="222"/>
      <c r="BJ70" s="208"/>
      <c r="BK70" s="208"/>
      <c r="BM70" s="208"/>
      <c r="BN70" s="208"/>
      <c r="BP70" s="208"/>
      <c r="BQ70" s="208"/>
      <c r="BS70" s="208"/>
      <c r="BT70" s="208"/>
      <c r="BU70" s="233"/>
      <c r="BV70" s="222"/>
      <c r="BX70" s="208"/>
      <c r="BY70" s="208"/>
      <c r="CA70" s="208"/>
      <c r="CB70" s="208"/>
      <c r="CD70" s="208"/>
      <c r="CE70" s="208"/>
      <c r="CG70" s="208"/>
      <c r="CH70" s="208"/>
      <c r="CI70" s="233"/>
      <c r="CJ70" s="222"/>
      <c r="CL70" s="208"/>
      <c r="CM70" s="208"/>
      <c r="CO70" s="208"/>
      <c r="CP70" s="208"/>
      <c r="CR70" s="208"/>
      <c r="CS70" s="208"/>
      <c r="CU70" s="208"/>
      <c r="CV70" s="208"/>
      <c r="CW70" s="233"/>
      <c r="CX70" s="222"/>
      <c r="CZ70" s="208"/>
      <c r="DA70" s="208"/>
      <c r="DC70" s="208"/>
      <c r="DD70" s="208"/>
      <c r="DF70" s="208"/>
      <c r="DG70" s="208"/>
      <c r="DI70" s="208"/>
      <c r="DJ70" s="208"/>
      <c r="DK70" s="233"/>
      <c r="DL70" s="222"/>
      <c r="DN70" s="208"/>
      <c r="DO70" s="208"/>
      <c r="DQ70" s="208"/>
      <c r="DR70" s="208"/>
      <c r="DT70" s="208"/>
      <c r="DU70" s="208"/>
      <c r="DW70" s="208"/>
      <c r="DX70" s="208"/>
      <c r="DY70" s="208"/>
      <c r="DZ70" s="208"/>
      <c r="EA70" s="208"/>
      <c r="EB70" s="233"/>
      <c r="EC70" s="233"/>
      <c r="ED70" s="233"/>
      <c r="EE70" s="233"/>
      <c r="EF70" s="233"/>
    </row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464">
    <mergeCell ref="A1:AC2"/>
    <mergeCell ref="A4:AC5"/>
    <mergeCell ref="AG6:AI7"/>
    <mergeCell ref="AJ6:AL7"/>
    <mergeCell ref="AM6:AO7"/>
    <mergeCell ref="AP6:AR7"/>
    <mergeCell ref="AU6:AW7"/>
    <mergeCell ref="AX6:AZ7"/>
    <mergeCell ref="BA6:BC7"/>
    <mergeCell ref="BD6:BF7"/>
    <mergeCell ref="BI6:BK7"/>
    <mergeCell ref="BL6:BN7"/>
    <mergeCell ref="BO6:BQ7"/>
    <mergeCell ref="BR6:BT7"/>
    <mergeCell ref="BW6:BY7"/>
    <mergeCell ref="BZ6:CB7"/>
    <mergeCell ref="CC6:CE7"/>
    <mergeCell ref="CF6:CH7"/>
    <mergeCell ref="CK6:CM7"/>
    <mergeCell ref="CN6:CP7"/>
    <mergeCell ref="CQ6:CS7"/>
    <mergeCell ref="CT6:CV7"/>
    <mergeCell ref="CY6:DA7"/>
    <mergeCell ref="DB6:DD7"/>
    <mergeCell ref="DE6:DG7"/>
    <mergeCell ref="DH6:DJ7"/>
    <mergeCell ref="DM6:DO7"/>
    <mergeCell ref="DP6:DR7"/>
    <mergeCell ref="DS6:DU7"/>
    <mergeCell ref="DV6:DX7"/>
    <mergeCell ref="DY6:EA7"/>
    <mergeCell ref="A7:AC7"/>
    <mergeCell ref="A8:A11"/>
    <mergeCell ref="B8:K11"/>
    <mergeCell ref="L8:N11"/>
    <mergeCell ref="O8:P11"/>
    <mergeCell ref="Q8:R11"/>
    <mergeCell ref="S8:T11"/>
    <mergeCell ref="U8:W11"/>
    <mergeCell ref="X8:Z11"/>
    <mergeCell ref="AA8:AC11"/>
    <mergeCell ref="AF8:AF11"/>
    <mergeCell ref="AG8:AG11"/>
    <mergeCell ref="AH8:AI11"/>
    <mergeCell ref="AJ8:AJ11"/>
    <mergeCell ref="AK8:AL11"/>
    <mergeCell ref="AM8:AM11"/>
    <mergeCell ref="AN8:AO11"/>
    <mergeCell ref="AP8:AP11"/>
    <mergeCell ref="AQ8:AR11"/>
    <mergeCell ref="AT8:AT11"/>
    <mergeCell ref="AU8:AU11"/>
    <mergeCell ref="AV8:AW11"/>
    <mergeCell ref="AX8:AX11"/>
    <mergeCell ref="AY8:AZ11"/>
    <mergeCell ref="BA8:BA11"/>
    <mergeCell ref="BB8:BC11"/>
    <mergeCell ref="BD8:BD11"/>
    <mergeCell ref="BE8:BF11"/>
    <mergeCell ref="BH8:BH11"/>
    <mergeCell ref="BI8:BI11"/>
    <mergeCell ref="BJ8:BK11"/>
    <mergeCell ref="BL8:BL11"/>
    <mergeCell ref="BM8:BN11"/>
    <mergeCell ref="BO8:BO11"/>
    <mergeCell ref="BP8:BQ11"/>
    <mergeCell ref="BR8:BR11"/>
    <mergeCell ref="BS8:BT11"/>
    <mergeCell ref="BV8:BV11"/>
    <mergeCell ref="BW8:BW11"/>
    <mergeCell ref="BX8:BY11"/>
    <mergeCell ref="BZ8:BZ11"/>
    <mergeCell ref="CA8:CB11"/>
    <mergeCell ref="CC8:CC11"/>
    <mergeCell ref="CD8:CE11"/>
    <mergeCell ref="CF8:CF11"/>
    <mergeCell ref="CG8:CH11"/>
    <mergeCell ref="CJ8:CJ11"/>
    <mergeCell ref="CK8:CK11"/>
    <mergeCell ref="CL8:CM11"/>
    <mergeCell ref="CN8:CN11"/>
    <mergeCell ref="CO8:CP11"/>
    <mergeCell ref="CQ8:CQ11"/>
    <mergeCell ref="CR8:CS11"/>
    <mergeCell ref="CT8:CT11"/>
    <mergeCell ref="CU8:CV11"/>
    <mergeCell ref="CX8:CX11"/>
    <mergeCell ref="CY8:CY11"/>
    <mergeCell ref="CZ8:DA11"/>
    <mergeCell ref="DB8:DB11"/>
    <mergeCell ref="DC8:DD11"/>
    <mergeCell ref="DE8:DE11"/>
    <mergeCell ref="DF8:DG11"/>
    <mergeCell ref="DH8:DH11"/>
    <mergeCell ref="DI8:DJ11"/>
    <mergeCell ref="DL8:DL11"/>
    <mergeCell ref="DM8:DM11"/>
    <mergeCell ref="DN8:DO11"/>
    <mergeCell ref="DP8:DP11"/>
    <mergeCell ref="DQ8:DR11"/>
    <mergeCell ref="DS8:DS11"/>
    <mergeCell ref="DT8:DU11"/>
    <mergeCell ref="DV8:DV11"/>
    <mergeCell ref="DW8:DX11"/>
    <mergeCell ref="DY8:DY11"/>
    <mergeCell ref="DZ8:EA11"/>
    <mergeCell ref="B12:K12"/>
    <mergeCell ref="L12:N12"/>
    <mergeCell ref="O12:P12"/>
    <mergeCell ref="Q12:R12"/>
    <mergeCell ref="S12:T12"/>
    <mergeCell ref="U12:W12"/>
    <mergeCell ref="X12:Z12"/>
    <mergeCell ref="AA12:AC12"/>
    <mergeCell ref="AH12:AI12"/>
    <mergeCell ref="AK12:AL12"/>
    <mergeCell ref="AN12:AO12"/>
    <mergeCell ref="AQ12:AR12"/>
    <mergeCell ref="AV12:AW12"/>
    <mergeCell ref="AY12:AZ12"/>
    <mergeCell ref="BB12:BC12"/>
    <mergeCell ref="BE12:BF12"/>
    <mergeCell ref="BJ12:BK12"/>
    <mergeCell ref="BM12:BN12"/>
    <mergeCell ref="BP12:BQ12"/>
    <mergeCell ref="BS12:BT12"/>
    <mergeCell ref="BX12:BY12"/>
    <mergeCell ref="CA12:CB12"/>
    <mergeCell ref="CD12:CE12"/>
    <mergeCell ref="CG12:CH12"/>
    <mergeCell ref="CL12:CM12"/>
    <mergeCell ref="CO12:CP12"/>
    <mergeCell ref="CR12:CS12"/>
    <mergeCell ref="CU12:CV12"/>
    <mergeCell ref="CZ12:DA12"/>
    <mergeCell ref="DC12:DD12"/>
    <mergeCell ref="DF12:DG12"/>
    <mergeCell ref="DI12:DJ12"/>
    <mergeCell ref="DN12:DO12"/>
    <mergeCell ref="DQ12:DR12"/>
    <mergeCell ref="DT12:DU12"/>
    <mergeCell ref="DW12:DX12"/>
    <mergeCell ref="DZ12:EA12"/>
    <mergeCell ref="B13:K13"/>
    <mergeCell ref="L13:N13"/>
    <mergeCell ref="O13:P13"/>
    <mergeCell ref="Q13:R13"/>
    <mergeCell ref="S13:T13"/>
    <mergeCell ref="U13:W13"/>
    <mergeCell ref="X13:Z13"/>
    <mergeCell ref="AA13:AC13"/>
    <mergeCell ref="AH13:AI13"/>
    <mergeCell ref="AK13:AL13"/>
    <mergeCell ref="AN13:AO13"/>
    <mergeCell ref="AQ13:AR13"/>
    <mergeCell ref="AV13:AW13"/>
    <mergeCell ref="AY13:AZ13"/>
    <mergeCell ref="BB13:BC13"/>
    <mergeCell ref="BE13:BF13"/>
    <mergeCell ref="BJ13:BK13"/>
    <mergeCell ref="BM13:BN13"/>
    <mergeCell ref="BP13:BQ13"/>
    <mergeCell ref="BS13:BT13"/>
    <mergeCell ref="BX13:BY13"/>
    <mergeCell ref="CA13:CB13"/>
    <mergeCell ref="CD13:CE13"/>
    <mergeCell ref="CG13:CH13"/>
    <mergeCell ref="CL13:CM13"/>
    <mergeCell ref="CO13:CP13"/>
    <mergeCell ref="CR13:CS13"/>
    <mergeCell ref="CU13:CV13"/>
    <mergeCell ref="CZ13:DA13"/>
    <mergeCell ref="DC13:DD13"/>
    <mergeCell ref="DF13:DG13"/>
    <mergeCell ref="DI13:DJ13"/>
    <mergeCell ref="DN13:DO13"/>
    <mergeCell ref="DQ13:DR13"/>
    <mergeCell ref="DT13:DU13"/>
    <mergeCell ref="DW13:DX13"/>
    <mergeCell ref="DZ13:EA13"/>
    <mergeCell ref="B14:K14"/>
    <mergeCell ref="L14:N14"/>
    <mergeCell ref="O14:P14"/>
    <mergeCell ref="Q14:R14"/>
    <mergeCell ref="S14:T14"/>
    <mergeCell ref="U14:W14"/>
    <mergeCell ref="X14:Z14"/>
    <mergeCell ref="AA14:AC14"/>
    <mergeCell ref="AH14:AI14"/>
    <mergeCell ref="AK14:AL14"/>
    <mergeCell ref="AN14:AO14"/>
    <mergeCell ref="AQ14:AR14"/>
    <mergeCell ref="AV14:AW14"/>
    <mergeCell ref="AY14:AZ14"/>
    <mergeCell ref="BB14:BC14"/>
    <mergeCell ref="BE14:BF14"/>
    <mergeCell ref="BJ14:BK14"/>
    <mergeCell ref="BM14:BN14"/>
    <mergeCell ref="BP14:BQ14"/>
    <mergeCell ref="BS14:BT14"/>
    <mergeCell ref="BX14:BY14"/>
    <mergeCell ref="CA14:CB14"/>
    <mergeCell ref="CD14:CE14"/>
    <mergeCell ref="CG14:CH14"/>
    <mergeCell ref="CL14:CM14"/>
    <mergeCell ref="CO14:CP14"/>
    <mergeCell ref="CR14:CS14"/>
    <mergeCell ref="CU14:CV14"/>
    <mergeCell ref="CZ14:DA14"/>
    <mergeCell ref="DC14:DD14"/>
    <mergeCell ref="DF14:DG14"/>
    <mergeCell ref="DI14:DJ14"/>
    <mergeCell ref="DN14:DO14"/>
    <mergeCell ref="DQ14:DR14"/>
    <mergeCell ref="DT14:DU14"/>
    <mergeCell ref="DW14:DX14"/>
    <mergeCell ref="DZ14:EA14"/>
    <mergeCell ref="B15:K15"/>
    <mergeCell ref="L15:N15"/>
    <mergeCell ref="O15:P15"/>
    <mergeCell ref="Q15:R15"/>
    <mergeCell ref="S15:T15"/>
    <mergeCell ref="U15:W15"/>
    <mergeCell ref="X15:Z15"/>
    <mergeCell ref="AA15:AC15"/>
    <mergeCell ref="AH15:AI15"/>
    <mergeCell ref="AK15:AL15"/>
    <mergeCell ref="AN15:AO15"/>
    <mergeCell ref="AQ15:AR15"/>
    <mergeCell ref="AV15:AW15"/>
    <mergeCell ref="AY15:AZ15"/>
    <mergeCell ref="BB15:BC15"/>
    <mergeCell ref="BE15:BF15"/>
    <mergeCell ref="BJ15:BK15"/>
    <mergeCell ref="BM15:BN15"/>
    <mergeCell ref="BP15:BQ15"/>
    <mergeCell ref="BS15:BT15"/>
    <mergeCell ref="BX15:BY15"/>
    <mergeCell ref="CA15:CB15"/>
    <mergeCell ref="CD15:CE15"/>
    <mergeCell ref="CG15:CH15"/>
    <mergeCell ref="CL15:CM15"/>
    <mergeCell ref="CO15:CP15"/>
    <mergeCell ref="CR15:CS15"/>
    <mergeCell ref="CU15:CV15"/>
    <mergeCell ref="CZ15:DA15"/>
    <mergeCell ref="DC15:DD15"/>
    <mergeCell ref="DF15:DG15"/>
    <mergeCell ref="DI15:DJ15"/>
    <mergeCell ref="DN15:DO15"/>
    <mergeCell ref="DQ15:DR15"/>
    <mergeCell ref="DT15:DU15"/>
    <mergeCell ref="DW15:DX15"/>
    <mergeCell ref="DZ15:EA15"/>
    <mergeCell ref="B16:K16"/>
    <mergeCell ref="L16:N16"/>
    <mergeCell ref="O16:P16"/>
    <mergeCell ref="Q16:R16"/>
    <mergeCell ref="S16:T16"/>
    <mergeCell ref="U16:W16"/>
    <mergeCell ref="X16:Z16"/>
    <mergeCell ref="AA16:AC16"/>
    <mergeCell ref="AH16:AI16"/>
    <mergeCell ref="AK16:AL16"/>
    <mergeCell ref="AN16:AO16"/>
    <mergeCell ref="AQ16:AR16"/>
    <mergeCell ref="AV16:AW16"/>
    <mergeCell ref="AY16:AZ16"/>
    <mergeCell ref="BB16:BC16"/>
    <mergeCell ref="BE16:BF16"/>
    <mergeCell ref="BJ16:BK16"/>
    <mergeCell ref="BM16:BN16"/>
    <mergeCell ref="BP16:BQ16"/>
    <mergeCell ref="BS16:BT16"/>
    <mergeCell ref="BX16:BY16"/>
    <mergeCell ref="CA16:CB16"/>
    <mergeCell ref="CD16:CE16"/>
    <mergeCell ref="CG16:CH16"/>
    <mergeCell ref="CL16:CM16"/>
    <mergeCell ref="CO16:CP16"/>
    <mergeCell ref="CR16:CS16"/>
    <mergeCell ref="CU16:CV16"/>
    <mergeCell ref="CZ16:DA16"/>
    <mergeCell ref="DC16:DD16"/>
    <mergeCell ref="DF16:DG16"/>
    <mergeCell ref="DI16:DJ16"/>
    <mergeCell ref="DN16:DO16"/>
    <mergeCell ref="DQ16:DR16"/>
    <mergeCell ref="DT16:DU16"/>
    <mergeCell ref="DW16:DX16"/>
    <mergeCell ref="DZ16:EA16"/>
    <mergeCell ref="B17:K17"/>
    <mergeCell ref="L17:N17"/>
    <mergeCell ref="O17:P17"/>
    <mergeCell ref="Q17:R17"/>
    <mergeCell ref="S17:T17"/>
    <mergeCell ref="U17:W17"/>
    <mergeCell ref="X17:Z17"/>
    <mergeCell ref="AA17:AC17"/>
    <mergeCell ref="AH17:AI17"/>
    <mergeCell ref="AK17:AL17"/>
    <mergeCell ref="AN17:AO17"/>
    <mergeCell ref="AQ17:AR17"/>
    <mergeCell ref="AV17:AW17"/>
    <mergeCell ref="AY17:AZ17"/>
    <mergeCell ref="BB17:BC17"/>
    <mergeCell ref="BE17:BF17"/>
    <mergeCell ref="BJ17:BK17"/>
    <mergeCell ref="BM17:BN17"/>
    <mergeCell ref="BP17:BQ17"/>
    <mergeCell ref="BS17:BT17"/>
    <mergeCell ref="BX17:BY17"/>
    <mergeCell ref="CA17:CB17"/>
    <mergeCell ref="CD17:CE17"/>
    <mergeCell ref="CG17:CH17"/>
    <mergeCell ref="CL17:CM17"/>
    <mergeCell ref="CO17:CP17"/>
    <mergeCell ref="CR17:CS17"/>
    <mergeCell ref="CU17:CV17"/>
    <mergeCell ref="CZ17:DA17"/>
    <mergeCell ref="DC17:DD17"/>
    <mergeCell ref="DF17:DG17"/>
    <mergeCell ref="DI17:DJ17"/>
    <mergeCell ref="DN17:DO17"/>
    <mergeCell ref="DQ17:DR17"/>
    <mergeCell ref="DT17:DU17"/>
    <mergeCell ref="DW17:DX17"/>
    <mergeCell ref="DZ17:EA17"/>
    <mergeCell ref="B18:K18"/>
    <mergeCell ref="L18:N18"/>
    <mergeCell ref="O18:P18"/>
    <mergeCell ref="Q18:R18"/>
    <mergeCell ref="S18:T18"/>
    <mergeCell ref="U18:W18"/>
    <mergeCell ref="X18:Z18"/>
    <mergeCell ref="AA18:AC18"/>
    <mergeCell ref="AH18:AI18"/>
    <mergeCell ref="AK18:AL18"/>
    <mergeCell ref="AN18:AO18"/>
    <mergeCell ref="AQ18:AR18"/>
    <mergeCell ref="AV18:AW18"/>
    <mergeCell ref="AY18:AZ18"/>
    <mergeCell ref="BB18:BC18"/>
    <mergeCell ref="BE18:BF18"/>
    <mergeCell ref="BJ18:BK18"/>
    <mergeCell ref="BM18:BN18"/>
    <mergeCell ref="BP18:BQ18"/>
    <mergeCell ref="BS18:BT18"/>
    <mergeCell ref="BX18:BY18"/>
    <mergeCell ref="CA18:CB18"/>
    <mergeCell ref="CD18:CE18"/>
    <mergeCell ref="CG18:CH18"/>
    <mergeCell ref="CL18:CM18"/>
    <mergeCell ref="CO18:CP18"/>
    <mergeCell ref="CR18:CS18"/>
    <mergeCell ref="CU18:CV18"/>
    <mergeCell ref="CZ18:DA18"/>
    <mergeCell ref="DC18:DD18"/>
    <mergeCell ref="DF18:DG18"/>
    <mergeCell ref="DI18:DJ18"/>
    <mergeCell ref="DN18:DO18"/>
    <mergeCell ref="DQ18:DR18"/>
    <mergeCell ref="DT18:DU18"/>
    <mergeCell ref="DW18:DX18"/>
    <mergeCell ref="DZ18:EA18"/>
    <mergeCell ref="B19:K19"/>
    <mergeCell ref="L19:N19"/>
    <mergeCell ref="O19:P19"/>
    <mergeCell ref="Q19:R19"/>
    <mergeCell ref="S19:T19"/>
    <mergeCell ref="U19:W19"/>
    <mergeCell ref="X19:Z19"/>
    <mergeCell ref="AA19:AC19"/>
    <mergeCell ref="AH19:AI19"/>
    <mergeCell ref="AK19:AL19"/>
    <mergeCell ref="AN19:AO19"/>
    <mergeCell ref="AQ19:AR19"/>
    <mergeCell ref="AV19:AW19"/>
    <mergeCell ref="AY19:AZ19"/>
    <mergeCell ref="BB19:BC19"/>
    <mergeCell ref="BE19:BF19"/>
    <mergeCell ref="BJ19:BK19"/>
    <mergeCell ref="BM19:BN19"/>
    <mergeCell ref="BP19:BQ19"/>
    <mergeCell ref="BS19:BT19"/>
    <mergeCell ref="BX19:BY19"/>
    <mergeCell ref="CA19:CB19"/>
    <mergeCell ref="CD19:CE19"/>
    <mergeCell ref="CG19:CH19"/>
    <mergeCell ref="CL19:CM19"/>
    <mergeCell ref="CO19:CP19"/>
    <mergeCell ref="CR19:CS19"/>
    <mergeCell ref="CU19:CV19"/>
    <mergeCell ref="CZ19:DA19"/>
    <mergeCell ref="DC19:DD19"/>
    <mergeCell ref="DF19:DG19"/>
    <mergeCell ref="DI19:DJ19"/>
    <mergeCell ref="DN19:DO19"/>
    <mergeCell ref="DQ19:DR19"/>
    <mergeCell ref="DT19:DU19"/>
    <mergeCell ref="DW19:DX19"/>
    <mergeCell ref="DZ19:EA19"/>
    <mergeCell ref="B20:K20"/>
    <mergeCell ref="L20:N20"/>
    <mergeCell ref="O20:P20"/>
    <mergeCell ref="Q20:R20"/>
    <mergeCell ref="S20:T20"/>
    <mergeCell ref="U20:W20"/>
    <mergeCell ref="X20:Z20"/>
    <mergeCell ref="AA20:AC20"/>
    <mergeCell ref="AH20:AI20"/>
    <mergeCell ref="AK20:AL20"/>
    <mergeCell ref="AN20:AO20"/>
    <mergeCell ref="AQ20:AR20"/>
    <mergeCell ref="AV20:AW20"/>
    <mergeCell ref="AY20:AZ20"/>
    <mergeCell ref="BB20:BC20"/>
    <mergeCell ref="BE20:BF20"/>
    <mergeCell ref="BJ20:BK20"/>
    <mergeCell ref="BM20:BN20"/>
    <mergeCell ref="BP20:BQ20"/>
    <mergeCell ref="BS20:BT20"/>
    <mergeCell ref="BX20:BY20"/>
    <mergeCell ref="CA20:CB20"/>
    <mergeCell ref="CD20:CE20"/>
    <mergeCell ref="CG20:CH20"/>
    <mergeCell ref="CL20:CM20"/>
    <mergeCell ref="CO20:CP20"/>
    <mergeCell ref="CR20:CS20"/>
    <mergeCell ref="CU20:CV20"/>
    <mergeCell ref="CZ20:DA20"/>
    <mergeCell ref="DC20:DD20"/>
    <mergeCell ref="DF20:DG20"/>
    <mergeCell ref="DI20:DJ20"/>
    <mergeCell ref="DN20:DO20"/>
    <mergeCell ref="DQ20:DR20"/>
    <mergeCell ref="DT20:DU20"/>
    <mergeCell ref="DW20:DX20"/>
    <mergeCell ref="DZ20:EA20"/>
    <mergeCell ref="B21:K21"/>
    <mergeCell ref="L21:N21"/>
    <mergeCell ref="O21:P21"/>
    <mergeCell ref="Q21:R21"/>
    <mergeCell ref="S21:T21"/>
    <mergeCell ref="U21:W21"/>
    <mergeCell ref="X21:Z21"/>
    <mergeCell ref="AA21:AC21"/>
    <mergeCell ref="AH21:AI21"/>
    <mergeCell ref="AK21:AL21"/>
    <mergeCell ref="AN21:AO21"/>
    <mergeCell ref="AQ21:AR21"/>
    <mergeCell ref="AV21:AW21"/>
    <mergeCell ref="AY21:AZ21"/>
    <mergeCell ref="BB21:BC21"/>
    <mergeCell ref="BE21:BF21"/>
    <mergeCell ref="BJ21:BK21"/>
    <mergeCell ref="BM21:BN21"/>
    <mergeCell ref="BP21:BQ21"/>
    <mergeCell ref="BS21:BT21"/>
    <mergeCell ref="BX21:BY21"/>
    <mergeCell ref="CA21:CB21"/>
    <mergeCell ref="CD21:CE21"/>
    <mergeCell ref="CG21:CH21"/>
    <mergeCell ref="CL21:CM21"/>
    <mergeCell ref="CO21:CP21"/>
    <mergeCell ref="CR21:CS21"/>
    <mergeCell ref="CU21:CV21"/>
    <mergeCell ref="CZ21:DA21"/>
    <mergeCell ref="DC21:DD21"/>
    <mergeCell ref="DF21:DG21"/>
    <mergeCell ref="DI21:DJ21"/>
    <mergeCell ref="DN21:DO21"/>
    <mergeCell ref="DQ21:DR21"/>
    <mergeCell ref="DT21:DU21"/>
    <mergeCell ref="DW21:DX21"/>
    <mergeCell ref="DZ21:EA21"/>
    <mergeCell ref="B22:K22"/>
    <mergeCell ref="L22:N22"/>
    <mergeCell ref="O22:P22"/>
    <mergeCell ref="Q22:R22"/>
    <mergeCell ref="S22:T22"/>
    <mergeCell ref="U22:W22"/>
    <mergeCell ref="X22:Z22"/>
    <mergeCell ref="AA22:AC22"/>
    <mergeCell ref="AH22:AI22"/>
    <mergeCell ref="AK22:AL22"/>
    <mergeCell ref="AN22:AO22"/>
    <mergeCell ref="AQ22:AR22"/>
    <mergeCell ref="AV22:AW22"/>
    <mergeCell ref="AY22:AZ22"/>
    <mergeCell ref="BB22:BC22"/>
    <mergeCell ref="BE22:BF22"/>
    <mergeCell ref="BJ22:BK22"/>
    <mergeCell ref="BM22:BN22"/>
    <mergeCell ref="BP22:BQ22"/>
    <mergeCell ref="BS22:BT22"/>
    <mergeCell ref="BX22:BY22"/>
    <mergeCell ref="CA22:CB22"/>
    <mergeCell ref="CD22:CE22"/>
    <mergeCell ref="CG22:CH22"/>
    <mergeCell ref="CL22:CM22"/>
    <mergeCell ref="CO22:CP22"/>
    <mergeCell ref="CR22:CS22"/>
    <mergeCell ref="CU22:CV22"/>
    <mergeCell ref="CZ22:DA22"/>
    <mergeCell ref="DC22:DD22"/>
    <mergeCell ref="DF22:DG22"/>
    <mergeCell ref="DI22:DJ22"/>
    <mergeCell ref="DN22:DO22"/>
    <mergeCell ref="DQ22:DR22"/>
    <mergeCell ref="DT22:DU22"/>
    <mergeCell ref="DW22:DX22"/>
    <mergeCell ref="DZ22:EA22"/>
    <mergeCell ref="B23:K23"/>
    <mergeCell ref="L23:N23"/>
    <mergeCell ref="O23:P23"/>
    <mergeCell ref="Q23:R23"/>
    <mergeCell ref="S23:T23"/>
    <mergeCell ref="U23:W23"/>
    <mergeCell ref="X23:Z23"/>
    <mergeCell ref="AA23:AC23"/>
    <mergeCell ref="AH23:AI23"/>
    <mergeCell ref="AK23:AL23"/>
    <mergeCell ref="AN23:AO23"/>
    <mergeCell ref="AQ23:AR23"/>
    <mergeCell ref="AV23:AW23"/>
    <mergeCell ref="AY23:AZ23"/>
    <mergeCell ref="BB23:BC23"/>
    <mergeCell ref="BE23:BF23"/>
    <mergeCell ref="BJ23:BK23"/>
    <mergeCell ref="BM23:BN23"/>
    <mergeCell ref="BP23:BQ23"/>
    <mergeCell ref="BS23:BT23"/>
    <mergeCell ref="BX23:BY23"/>
    <mergeCell ref="CA23:CB23"/>
    <mergeCell ref="CD23:CE23"/>
    <mergeCell ref="CG23:CH23"/>
    <mergeCell ref="CL23:CM23"/>
    <mergeCell ref="CO23:CP23"/>
    <mergeCell ref="CR23:CS23"/>
    <mergeCell ref="CU23:CV23"/>
    <mergeCell ref="CZ23:DA23"/>
    <mergeCell ref="DC23:DD23"/>
    <mergeCell ref="DF23:DG23"/>
    <mergeCell ref="DI23:DJ23"/>
    <mergeCell ref="DN23:DO23"/>
    <mergeCell ref="DQ23:DR23"/>
    <mergeCell ref="DT23:DU23"/>
    <mergeCell ref="DW23:DX23"/>
    <mergeCell ref="DZ23:EA23"/>
    <mergeCell ref="B24:K24"/>
    <mergeCell ref="L24:N24"/>
    <mergeCell ref="O24:P24"/>
    <mergeCell ref="Q24:R24"/>
    <mergeCell ref="S24:T24"/>
    <mergeCell ref="U24:W24"/>
    <mergeCell ref="X24:Z24"/>
    <mergeCell ref="AA24:AC24"/>
    <mergeCell ref="AH24:AI24"/>
    <mergeCell ref="AK24:AL24"/>
    <mergeCell ref="AN24:AO24"/>
    <mergeCell ref="AQ24:AR24"/>
    <mergeCell ref="AV24:AW24"/>
    <mergeCell ref="AY24:AZ24"/>
    <mergeCell ref="BB24:BC24"/>
    <mergeCell ref="BE24:BF24"/>
    <mergeCell ref="BJ24:BK24"/>
    <mergeCell ref="BM24:BN24"/>
    <mergeCell ref="BP24:BQ24"/>
    <mergeCell ref="BS24:BT24"/>
    <mergeCell ref="BX24:BY24"/>
    <mergeCell ref="CA24:CB24"/>
    <mergeCell ref="CD24:CE24"/>
    <mergeCell ref="CG24:CH24"/>
    <mergeCell ref="CL24:CM24"/>
    <mergeCell ref="CO24:CP24"/>
    <mergeCell ref="CR24:CS24"/>
    <mergeCell ref="CU24:CV24"/>
    <mergeCell ref="CZ24:DA24"/>
    <mergeCell ref="DC24:DD24"/>
    <mergeCell ref="DF24:DG24"/>
    <mergeCell ref="DI24:DJ24"/>
    <mergeCell ref="DN24:DO24"/>
    <mergeCell ref="DQ24:DR24"/>
    <mergeCell ref="DT24:DU24"/>
    <mergeCell ref="DW24:DX24"/>
    <mergeCell ref="DZ24:EA24"/>
    <mergeCell ref="B25:K25"/>
    <mergeCell ref="L25:N25"/>
    <mergeCell ref="O25:P25"/>
    <mergeCell ref="Q25:R25"/>
    <mergeCell ref="S25:T25"/>
    <mergeCell ref="U25:W25"/>
    <mergeCell ref="X25:Z25"/>
    <mergeCell ref="AA25:AC25"/>
    <mergeCell ref="AH25:AI25"/>
    <mergeCell ref="AK25:AL25"/>
    <mergeCell ref="AN25:AO25"/>
    <mergeCell ref="AQ25:AR25"/>
    <mergeCell ref="AV25:AW25"/>
    <mergeCell ref="AY25:AZ25"/>
    <mergeCell ref="BB25:BC25"/>
    <mergeCell ref="BE25:BF25"/>
    <mergeCell ref="BJ25:BK25"/>
    <mergeCell ref="BM25:BN25"/>
    <mergeCell ref="BP25:BQ25"/>
    <mergeCell ref="BS25:BT25"/>
    <mergeCell ref="BX25:BY25"/>
    <mergeCell ref="CA25:CB25"/>
    <mergeCell ref="CD25:CE25"/>
    <mergeCell ref="CG25:CH25"/>
    <mergeCell ref="CL25:CM25"/>
    <mergeCell ref="CO25:CP25"/>
    <mergeCell ref="CR25:CS25"/>
    <mergeCell ref="CU25:CV25"/>
    <mergeCell ref="CZ25:DA25"/>
    <mergeCell ref="DC25:DD25"/>
    <mergeCell ref="DF25:DG25"/>
    <mergeCell ref="DI25:DJ25"/>
    <mergeCell ref="DN25:DO25"/>
    <mergeCell ref="DQ25:DR25"/>
    <mergeCell ref="DT25:DU25"/>
    <mergeCell ref="DW25:DX25"/>
    <mergeCell ref="DZ25:EA25"/>
    <mergeCell ref="B26:K26"/>
    <mergeCell ref="L26:N26"/>
    <mergeCell ref="O26:P26"/>
    <mergeCell ref="Q26:R26"/>
    <mergeCell ref="S26:T26"/>
    <mergeCell ref="U26:W26"/>
    <mergeCell ref="X26:Z26"/>
    <mergeCell ref="AA26:AC26"/>
    <mergeCell ref="AH26:AI26"/>
    <mergeCell ref="AK26:AL26"/>
    <mergeCell ref="AN26:AO26"/>
    <mergeCell ref="AQ26:AR26"/>
    <mergeCell ref="AV26:AW26"/>
    <mergeCell ref="AY26:AZ26"/>
    <mergeCell ref="BB26:BC26"/>
    <mergeCell ref="BE26:BF26"/>
    <mergeCell ref="BJ26:BK26"/>
    <mergeCell ref="BM26:BN26"/>
    <mergeCell ref="BP26:BQ26"/>
    <mergeCell ref="BS26:BT26"/>
    <mergeCell ref="BX26:BY26"/>
    <mergeCell ref="CA26:CB26"/>
    <mergeCell ref="CD26:CE26"/>
    <mergeCell ref="CG26:CH26"/>
    <mergeCell ref="CL26:CM26"/>
    <mergeCell ref="CO26:CP26"/>
    <mergeCell ref="CR26:CS26"/>
    <mergeCell ref="CU26:CV26"/>
    <mergeCell ref="CZ26:DA26"/>
    <mergeCell ref="DC26:DD26"/>
    <mergeCell ref="DF26:DG26"/>
    <mergeCell ref="DI26:DJ26"/>
    <mergeCell ref="DN26:DO26"/>
    <mergeCell ref="DQ26:DR26"/>
    <mergeCell ref="DT26:DU26"/>
    <mergeCell ref="DW26:DX26"/>
    <mergeCell ref="DZ26:EA26"/>
    <mergeCell ref="B27:K27"/>
    <mergeCell ref="L27:N27"/>
    <mergeCell ref="O27:P27"/>
    <mergeCell ref="Q27:R27"/>
    <mergeCell ref="S27:T27"/>
    <mergeCell ref="U27:W27"/>
    <mergeCell ref="X27:Z27"/>
    <mergeCell ref="AA27:AC27"/>
    <mergeCell ref="AH27:AI27"/>
    <mergeCell ref="AK27:AL27"/>
    <mergeCell ref="AN27:AO27"/>
    <mergeCell ref="AQ27:AR27"/>
    <mergeCell ref="AV27:AW27"/>
    <mergeCell ref="AY27:AZ27"/>
    <mergeCell ref="BB27:BC27"/>
    <mergeCell ref="BE27:BF27"/>
    <mergeCell ref="BJ27:BK27"/>
    <mergeCell ref="BM27:BN27"/>
    <mergeCell ref="BP27:BQ27"/>
    <mergeCell ref="BS27:BT27"/>
    <mergeCell ref="BX27:BY27"/>
    <mergeCell ref="CA27:CB27"/>
    <mergeCell ref="CD27:CE27"/>
    <mergeCell ref="CG27:CH27"/>
    <mergeCell ref="CL27:CM27"/>
    <mergeCell ref="CO27:CP27"/>
    <mergeCell ref="CR27:CS27"/>
    <mergeCell ref="CU27:CV27"/>
    <mergeCell ref="CZ27:DA27"/>
    <mergeCell ref="DC27:DD27"/>
    <mergeCell ref="DF27:DG27"/>
    <mergeCell ref="DI27:DJ27"/>
    <mergeCell ref="DN27:DO27"/>
    <mergeCell ref="DQ27:DR27"/>
    <mergeCell ref="DT27:DU27"/>
    <mergeCell ref="DW27:DX27"/>
    <mergeCell ref="DZ27:EA27"/>
    <mergeCell ref="B28:K28"/>
    <mergeCell ref="L28:N28"/>
    <mergeCell ref="O28:P28"/>
    <mergeCell ref="Q28:R28"/>
    <mergeCell ref="S28:T28"/>
    <mergeCell ref="U28:W28"/>
    <mergeCell ref="X28:Z28"/>
    <mergeCell ref="AA28:AC28"/>
    <mergeCell ref="AH28:AI28"/>
    <mergeCell ref="AK28:AL28"/>
    <mergeCell ref="AN28:AO28"/>
    <mergeCell ref="AQ28:AR28"/>
    <mergeCell ref="AV28:AW28"/>
    <mergeCell ref="AY28:AZ28"/>
    <mergeCell ref="BB28:BC28"/>
    <mergeCell ref="BE28:BF28"/>
    <mergeCell ref="BJ28:BK28"/>
    <mergeCell ref="BM28:BN28"/>
    <mergeCell ref="BP28:BQ28"/>
    <mergeCell ref="BS28:BT28"/>
    <mergeCell ref="BX28:BY28"/>
    <mergeCell ref="CA28:CB28"/>
    <mergeCell ref="CD28:CE28"/>
    <mergeCell ref="CG28:CH28"/>
    <mergeCell ref="CL28:CM28"/>
    <mergeCell ref="CO28:CP28"/>
    <mergeCell ref="CR28:CS28"/>
    <mergeCell ref="CU28:CV28"/>
    <mergeCell ref="CZ28:DA28"/>
    <mergeCell ref="DC28:DD28"/>
    <mergeCell ref="DF28:DG28"/>
    <mergeCell ref="DI28:DJ28"/>
    <mergeCell ref="DN28:DO28"/>
    <mergeCell ref="DQ28:DR28"/>
    <mergeCell ref="DT28:DU28"/>
    <mergeCell ref="DW28:DX28"/>
    <mergeCell ref="DZ28:EA28"/>
    <mergeCell ref="B29:K29"/>
    <mergeCell ref="L29:N29"/>
    <mergeCell ref="O29:P29"/>
    <mergeCell ref="Q29:R29"/>
    <mergeCell ref="S29:T29"/>
    <mergeCell ref="U29:W29"/>
    <mergeCell ref="X29:Z29"/>
    <mergeCell ref="AA29:AC29"/>
    <mergeCell ref="AH29:AI29"/>
    <mergeCell ref="AK29:AL29"/>
    <mergeCell ref="AN29:AO29"/>
    <mergeCell ref="AQ29:AR29"/>
    <mergeCell ref="AV29:AW29"/>
    <mergeCell ref="AY29:AZ29"/>
    <mergeCell ref="BB29:BC29"/>
    <mergeCell ref="BE29:BF29"/>
    <mergeCell ref="BJ29:BK29"/>
    <mergeCell ref="BM29:BN29"/>
    <mergeCell ref="BP29:BQ29"/>
    <mergeCell ref="BS29:BT29"/>
    <mergeCell ref="BX29:BY29"/>
    <mergeCell ref="CA29:CB29"/>
    <mergeCell ref="CD29:CE29"/>
    <mergeCell ref="CG29:CH29"/>
    <mergeCell ref="CL29:CM29"/>
    <mergeCell ref="CO29:CP29"/>
    <mergeCell ref="CR29:CS29"/>
    <mergeCell ref="CU29:CV29"/>
    <mergeCell ref="CZ29:DA29"/>
    <mergeCell ref="DC29:DD29"/>
    <mergeCell ref="DF29:DG29"/>
    <mergeCell ref="DI29:DJ29"/>
    <mergeCell ref="DN29:DO29"/>
    <mergeCell ref="DQ29:DR29"/>
    <mergeCell ref="DT29:DU29"/>
    <mergeCell ref="DW29:DX29"/>
    <mergeCell ref="DZ29:EA29"/>
    <mergeCell ref="B30:K30"/>
    <mergeCell ref="L30:N30"/>
    <mergeCell ref="O30:P30"/>
    <mergeCell ref="Q30:R30"/>
    <mergeCell ref="S30:T30"/>
    <mergeCell ref="U30:W30"/>
    <mergeCell ref="X30:Z30"/>
    <mergeCell ref="AA30:AC30"/>
    <mergeCell ref="AH30:AI30"/>
    <mergeCell ref="AK30:AL30"/>
    <mergeCell ref="AN30:AO30"/>
    <mergeCell ref="AQ30:AR30"/>
    <mergeCell ref="AV30:AW30"/>
    <mergeCell ref="AY30:AZ30"/>
    <mergeCell ref="BB30:BC30"/>
    <mergeCell ref="BE30:BF30"/>
    <mergeCell ref="BJ30:BK30"/>
    <mergeCell ref="BM30:BN30"/>
    <mergeCell ref="BP30:BQ30"/>
    <mergeCell ref="BS30:BT30"/>
    <mergeCell ref="BX30:BY30"/>
    <mergeCell ref="CA30:CB30"/>
    <mergeCell ref="CD30:CE30"/>
    <mergeCell ref="CG30:CH30"/>
    <mergeCell ref="CL30:CM30"/>
    <mergeCell ref="CO30:CP30"/>
    <mergeCell ref="CR30:CS30"/>
    <mergeCell ref="CU30:CV30"/>
    <mergeCell ref="CZ30:DA30"/>
    <mergeCell ref="DC30:DD30"/>
    <mergeCell ref="DF30:DG30"/>
    <mergeCell ref="DI30:DJ30"/>
    <mergeCell ref="DN30:DO30"/>
    <mergeCell ref="DQ30:DR30"/>
    <mergeCell ref="DT30:DU30"/>
    <mergeCell ref="DW30:DX30"/>
    <mergeCell ref="DZ30:EA30"/>
    <mergeCell ref="B31:K31"/>
    <mergeCell ref="L31:N31"/>
    <mergeCell ref="O31:P31"/>
    <mergeCell ref="Q31:R31"/>
    <mergeCell ref="S31:T31"/>
    <mergeCell ref="U31:W31"/>
    <mergeCell ref="X31:Z31"/>
    <mergeCell ref="AA31:AC31"/>
    <mergeCell ref="AH31:AI31"/>
    <mergeCell ref="AK31:AL31"/>
    <mergeCell ref="AN31:AO31"/>
    <mergeCell ref="AQ31:AR31"/>
    <mergeCell ref="AV31:AW31"/>
    <mergeCell ref="AY31:AZ31"/>
    <mergeCell ref="BB31:BC31"/>
    <mergeCell ref="BE31:BF31"/>
    <mergeCell ref="BJ31:BK31"/>
    <mergeCell ref="BM31:BN31"/>
    <mergeCell ref="BP31:BQ31"/>
    <mergeCell ref="BS31:BT31"/>
    <mergeCell ref="BX31:BY31"/>
    <mergeCell ref="CA31:CB31"/>
    <mergeCell ref="CD31:CE31"/>
    <mergeCell ref="CG31:CH31"/>
    <mergeCell ref="CL31:CM31"/>
    <mergeCell ref="CO31:CP31"/>
    <mergeCell ref="CR31:CS31"/>
    <mergeCell ref="CU31:CV31"/>
    <mergeCell ref="CZ31:DA31"/>
    <mergeCell ref="DC31:DD31"/>
    <mergeCell ref="DF31:DG31"/>
    <mergeCell ref="DI31:DJ31"/>
    <mergeCell ref="DN31:DO31"/>
    <mergeCell ref="DQ31:DR31"/>
    <mergeCell ref="DT31:DU31"/>
    <mergeCell ref="DW31:DX31"/>
    <mergeCell ref="DZ31:EA31"/>
    <mergeCell ref="B32:K32"/>
    <mergeCell ref="L32:N32"/>
    <mergeCell ref="O32:P32"/>
    <mergeCell ref="Q32:R32"/>
    <mergeCell ref="S32:T32"/>
    <mergeCell ref="U32:W32"/>
    <mergeCell ref="X32:Z32"/>
    <mergeCell ref="AA32:AC32"/>
    <mergeCell ref="AH32:AI32"/>
    <mergeCell ref="AK32:AL32"/>
    <mergeCell ref="AN32:AO32"/>
    <mergeCell ref="AQ32:AR32"/>
    <mergeCell ref="AV32:AW32"/>
    <mergeCell ref="AY32:AZ32"/>
    <mergeCell ref="BB32:BC32"/>
    <mergeCell ref="BE32:BF32"/>
    <mergeCell ref="BJ32:BK32"/>
    <mergeCell ref="BM32:BN32"/>
    <mergeCell ref="BP32:BQ32"/>
    <mergeCell ref="BS32:BT32"/>
    <mergeCell ref="BX32:BY32"/>
    <mergeCell ref="CA32:CB32"/>
    <mergeCell ref="CD32:CE32"/>
    <mergeCell ref="CG32:CH32"/>
    <mergeCell ref="CL32:CM32"/>
    <mergeCell ref="CO32:CP32"/>
    <mergeCell ref="CR32:CS32"/>
    <mergeCell ref="CU32:CV32"/>
    <mergeCell ref="CZ32:DA32"/>
    <mergeCell ref="DC32:DD32"/>
    <mergeCell ref="DF32:DG32"/>
    <mergeCell ref="DI32:DJ32"/>
    <mergeCell ref="DN32:DO32"/>
    <mergeCell ref="DQ32:DR32"/>
    <mergeCell ref="DT32:DU32"/>
    <mergeCell ref="DW32:DX32"/>
    <mergeCell ref="DZ32:EA32"/>
    <mergeCell ref="A33:W33"/>
    <mergeCell ref="X33:Z33"/>
    <mergeCell ref="AA33:AC33"/>
    <mergeCell ref="AD33:AE33"/>
    <mergeCell ref="AH33:AI33"/>
    <mergeCell ref="AK33:AL33"/>
    <mergeCell ref="AN33:AO33"/>
    <mergeCell ref="AQ33:AR33"/>
    <mergeCell ref="AV33:AW33"/>
    <mergeCell ref="AY33:AZ33"/>
    <mergeCell ref="BB33:BC33"/>
    <mergeCell ref="BE33:BF33"/>
    <mergeCell ref="BJ33:BK33"/>
    <mergeCell ref="BM33:BN33"/>
    <mergeCell ref="BP33:BQ33"/>
    <mergeCell ref="BS33:BT33"/>
    <mergeCell ref="BX33:BY33"/>
    <mergeCell ref="CA33:CB33"/>
    <mergeCell ref="CD33:CE33"/>
    <mergeCell ref="CG33:CH33"/>
    <mergeCell ref="CL33:CM33"/>
    <mergeCell ref="CO33:CP33"/>
    <mergeCell ref="CR33:CS33"/>
    <mergeCell ref="CU33:CV33"/>
    <mergeCell ref="CZ33:DA33"/>
    <mergeCell ref="DC33:DD33"/>
    <mergeCell ref="DF33:DG33"/>
    <mergeCell ref="DI33:DJ33"/>
    <mergeCell ref="DN33:DO33"/>
    <mergeCell ref="DQ33:DR33"/>
    <mergeCell ref="DT33:DU33"/>
    <mergeCell ref="DW33:DX33"/>
    <mergeCell ref="DZ33:EA33"/>
    <mergeCell ref="AD34:AE35"/>
    <mergeCell ref="AF34:AF42"/>
    <mergeCell ref="AG34:AG35"/>
    <mergeCell ref="AH34:AI35"/>
    <mergeCell ref="AJ34:AJ35"/>
    <mergeCell ref="AK34:AL35"/>
    <mergeCell ref="AM34:AM35"/>
    <mergeCell ref="AN34:AO35"/>
    <mergeCell ref="AP34:AP35"/>
    <mergeCell ref="AQ34:AR35"/>
    <mergeCell ref="AT34:AT42"/>
    <mergeCell ref="AU34:AU35"/>
    <mergeCell ref="AV34:AW35"/>
    <mergeCell ref="AX34:AX35"/>
    <mergeCell ref="AY34:AZ35"/>
    <mergeCell ref="BA34:BA35"/>
    <mergeCell ref="BB34:BC35"/>
    <mergeCell ref="BD34:BD35"/>
    <mergeCell ref="BE34:BF35"/>
    <mergeCell ref="BH34:BH42"/>
    <mergeCell ref="BI34:BI35"/>
    <mergeCell ref="BJ34:BK35"/>
    <mergeCell ref="BL34:BL35"/>
    <mergeCell ref="BM34:BN35"/>
    <mergeCell ref="BO34:BO35"/>
    <mergeCell ref="BP34:BQ35"/>
    <mergeCell ref="BR34:BR35"/>
    <mergeCell ref="BS34:BT35"/>
    <mergeCell ref="BV34:BV42"/>
    <mergeCell ref="BW34:BW35"/>
    <mergeCell ref="BX34:BY35"/>
    <mergeCell ref="BZ34:BZ35"/>
    <mergeCell ref="CA34:CB35"/>
    <mergeCell ref="CC34:CC35"/>
    <mergeCell ref="CD34:CE35"/>
    <mergeCell ref="CF34:CF35"/>
    <mergeCell ref="CG34:CH35"/>
    <mergeCell ref="CJ34:CJ42"/>
    <mergeCell ref="CK34:CK35"/>
    <mergeCell ref="CL34:CM35"/>
    <mergeCell ref="CN34:CN35"/>
    <mergeCell ref="CO34:CP35"/>
    <mergeCell ref="CQ34:CQ35"/>
    <mergeCell ref="CR34:CS35"/>
    <mergeCell ref="CT34:CT35"/>
    <mergeCell ref="CU34:CV35"/>
    <mergeCell ref="CX34:CX42"/>
    <mergeCell ref="CY34:CY35"/>
    <mergeCell ref="CZ34:DA35"/>
    <mergeCell ref="DB34:DB35"/>
    <mergeCell ref="DC34:DD35"/>
    <mergeCell ref="DE34:DE35"/>
    <mergeCell ref="DF34:DG35"/>
    <mergeCell ref="DH34:DH35"/>
    <mergeCell ref="DI34:DJ35"/>
    <mergeCell ref="DL34:DL42"/>
    <mergeCell ref="DM34:DM35"/>
    <mergeCell ref="DN34:DO35"/>
    <mergeCell ref="DP34:DP35"/>
    <mergeCell ref="DQ34:DR35"/>
    <mergeCell ref="DS34:DS35"/>
    <mergeCell ref="DT34:DU35"/>
    <mergeCell ref="DV34:DV35"/>
    <mergeCell ref="DW34:DX35"/>
    <mergeCell ref="DY34:DY35"/>
    <mergeCell ref="DZ34:EA35"/>
    <mergeCell ref="A35:AC36"/>
    <mergeCell ref="AD36:AE37"/>
    <mergeCell ref="AG36:AG37"/>
    <mergeCell ref="AH36:AI37"/>
    <mergeCell ref="AJ36:AJ37"/>
    <mergeCell ref="AK36:AL37"/>
    <mergeCell ref="AM36:AM37"/>
    <mergeCell ref="AN36:AO37"/>
    <mergeCell ref="AP36:AP37"/>
    <mergeCell ref="AQ36:AR37"/>
    <mergeCell ref="AU36:AU37"/>
    <mergeCell ref="AV36:AW37"/>
    <mergeCell ref="AX36:AX37"/>
    <mergeCell ref="AY36:AZ37"/>
    <mergeCell ref="BA36:BA37"/>
    <mergeCell ref="BB36:BC37"/>
    <mergeCell ref="BD36:BD37"/>
    <mergeCell ref="BE36:BF37"/>
    <mergeCell ref="BI36:BI37"/>
    <mergeCell ref="BJ36:BK37"/>
    <mergeCell ref="BL36:BL37"/>
    <mergeCell ref="BM36:BN37"/>
    <mergeCell ref="BO36:BO37"/>
    <mergeCell ref="BP36:BQ37"/>
    <mergeCell ref="BR36:BR37"/>
    <mergeCell ref="BS36:BT37"/>
    <mergeCell ref="BW36:BW37"/>
    <mergeCell ref="BX36:BY37"/>
    <mergeCell ref="BZ36:BZ37"/>
    <mergeCell ref="CA36:CB37"/>
    <mergeCell ref="CC36:CC37"/>
    <mergeCell ref="CD36:CE37"/>
    <mergeCell ref="CF36:CF37"/>
    <mergeCell ref="CG36:CH37"/>
    <mergeCell ref="CK36:CK37"/>
    <mergeCell ref="CL36:CM37"/>
    <mergeCell ref="CN36:CN37"/>
    <mergeCell ref="CO36:CP37"/>
    <mergeCell ref="CQ36:CQ37"/>
    <mergeCell ref="CR36:CS37"/>
    <mergeCell ref="CT36:CT37"/>
    <mergeCell ref="CU36:CV37"/>
    <mergeCell ref="CY36:CY37"/>
    <mergeCell ref="CZ36:DA37"/>
    <mergeCell ref="DB36:DB37"/>
    <mergeCell ref="DC36:DD37"/>
    <mergeCell ref="DE36:DE37"/>
    <mergeCell ref="DF36:DG37"/>
    <mergeCell ref="DH36:DH37"/>
    <mergeCell ref="DI36:DJ37"/>
    <mergeCell ref="DM36:DM37"/>
    <mergeCell ref="DN36:DO37"/>
    <mergeCell ref="DP36:DP37"/>
    <mergeCell ref="DQ36:DR37"/>
    <mergeCell ref="DS36:DS37"/>
    <mergeCell ref="DT36:DU37"/>
    <mergeCell ref="DV36:DV37"/>
    <mergeCell ref="DW36:DX37"/>
    <mergeCell ref="DY36:DY37"/>
    <mergeCell ref="DZ36:EA37"/>
    <mergeCell ref="A37:F38"/>
    <mergeCell ref="G37:K38"/>
    <mergeCell ref="L37:M38"/>
    <mergeCell ref="N37:O38"/>
    <mergeCell ref="P37:Q38"/>
    <mergeCell ref="R37:U38"/>
    <mergeCell ref="V37:Y38"/>
    <mergeCell ref="Z37:AC38"/>
    <mergeCell ref="AD38:AE39"/>
    <mergeCell ref="AH38:AI39"/>
    <mergeCell ref="AK38:AL39"/>
    <mergeCell ref="AN38:AO39"/>
    <mergeCell ref="AQ38:AR39"/>
    <mergeCell ref="AV38:AW39"/>
    <mergeCell ref="AY38:AZ39"/>
    <mergeCell ref="BB38:BC39"/>
    <mergeCell ref="BE38:BF39"/>
    <mergeCell ref="BJ38:BK39"/>
    <mergeCell ref="BM38:BN39"/>
    <mergeCell ref="BP38:BQ39"/>
    <mergeCell ref="BS38:BT39"/>
    <mergeCell ref="BX38:BY39"/>
    <mergeCell ref="CA38:CB39"/>
    <mergeCell ref="CD38:CE39"/>
    <mergeCell ref="CG38:CH39"/>
    <mergeCell ref="CL38:CM39"/>
    <mergeCell ref="CO38:CP39"/>
    <mergeCell ref="CR38:CS39"/>
    <mergeCell ref="CU38:CV39"/>
    <mergeCell ref="CZ38:DA39"/>
    <mergeCell ref="DC38:DD39"/>
    <mergeCell ref="DF38:DG39"/>
    <mergeCell ref="DI38:DJ39"/>
    <mergeCell ref="DN38:DO39"/>
    <mergeCell ref="DQ38:DR39"/>
    <mergeCell ref="DT38:DU39"/>
    <mergeCell ref="DW38:DX39"/>
    <mergeCell ref="DY38:DY39"/>
    <mergeCell ref="DZ38:EA39"/>
    <mergeCell ref="A39:F39"/>
    <mergeCell ref="G39:K39"/>
    <mergeCell ref="L39:M39"/>
    <mergeCell ref="N39:O39"/>
    <mergeCell ref="P39:Q39"/>
    <mergeCell ref="R39:U39"/>
    <mergeCell ref="V39:Y39"/>
    <mergeCell ref="Z39:AC39"/>
    <mergeCell ref="A40:F40"/>
    <mergeCell ref="G40:K40"/>
    <mergeCell ref="L40:M40"/>
    <mergeCell ref="N40:O40"/>
    <mergeCell ref="P40:Q40"/>
    <mergeCell ref="R40:U40"/>
    <mergeCell ref="V40:Y40"/>
    <mergeCell ref="Z40:AC40"/>
    <mergeCell ref="AD40:AD42"/>
    <mergeCell ref="AH40:AI40"/>
    <mergeCell ref="AK40:AL40"/>
    <mergeCell ref="AN40:AO40"/>
    <mergeCell ref="AQ40:AR40"/>
    <mergeCell ref="AV40:AW40"/>
    <mergeCell ref="AY40:AZ40"/>
    <mergeCell ref="BB40:BC40"/>
    <mergeCell ref="BE40:BF40"/>
    <mergeCell ref="BJ40:BK40"/>
    <mergeCell ref="BM40:BN40"/>
    <mergeCell ref="BP40:BQ40"/>
    <mergeCell ref="BS40:BT40"/>
    <mergeCell ref="BX40:BY40"/>
    <mergeCell ref="CA40:CB40"/>
    <mergeCell ref="CD40:CE40"/>
    <mergeCell ref="CG40:CH40"/>
    <mergeCell ref="CL40:CM40"/>
    <mergeCell ref="CO40:CP40"/>
    <mergeCell ref="CR40:CS40"/>
    <mergeCell ref="CU40:CV40"/>
    <mergeCell ref="CZ40:DA40"/>
    <mergeCell ref="DC40:DD40"/>
    <mergeCell ref="DF40:DG40"/>
    <mergeCell ref="DI40:DJ40"/>
    <mergeCell ref="DN40:DO40"/>
    <mergeCell ref="DQ40:DR40"/>
    <mergeCell ref="DT40:DU40"/>
    <mergeCell ref="DW40:DX40"/>
    <mergeCell ref="DZ40:EA40"/>
    <mergeCell ref="A41:F41"/>
    <mergeCell ref="G41:K41"/>
    <mergeCell ref="L41:M41"/>
    <mergeCell ref="N41:O41"/>
    <mergeCell ref="P41:Q41"/>
    <mergeCell ref="R41:U41"/>
    <mergeCell ref="V41:Y41"/>
    <mergeCell ref="Z41:AC41"/>
    <mergeCell ref="AH41:AI41"/>
    <mergeCell ref="AK41:AL41"/>
    <mergeCell ref="AN41:AO41"/>
    <mergeCell ref="AQ41:AR41"/>
    <mergeCell ref="AV41:AW41"/>
    <mergeCell ref="AY41:AZ41"/>
    <mergeCell ref="BB41:BC41"/>
    <mergeCell ref="BE41:BF41"/>
    <mergeCell ref="BJ41:BK41"/>
    <mergeCell ref="BM41:BN41"/>
    <mergeCell ref="BP41:BQ41"/>
    <mergeCell ref="BS41:BT41"/>
    <mergeCell ref="BX41:BY41"/>
    <mergeCell ref="CA41:CB41"/>
    <mergeCell ref="CD41:CE41"/>
    <mergeCell ref="CG41:CH41"/>
    <mergeCell ref="CL41:CM41"/>
    <mergeCell ref="CO41:CP41"/>
    <mergeCell ref="CR41:CS41"/>
    <mergeCell ref="CU41:CV41"/>
    <mergeCell ref="CZ41:DA41"/>
    <mergeCell ref="DC41:DD41"/>
    <mergeCell ref="DF41:DG41"/>
    <mergeCell ref="DI41:DJ41"/>
    <mergeCell ref="DN41:DO41"/>
    <mergeCell ref="DQ41:DR41"/>
    <mergeCell ref="DT41:DU41"/>
    <mergeCell ref="DW41:DX41"/>
    <mergeCell ref="DZ41:EA41"/>
    <mergeCell ref="A42:F42"/>
    <mergeCell ref="G42:K42"/>
    <mergeCell ref="L42:M42"/>
    <mergeCell ref="N42:O42"/>
    <mergeCell ref="P42:Q42"/>
    <mergeCell ref="R42:U42"/>
    <mergeCell ref="V42:Y42"/>
    <mergeCell ref="Z42:AC42"/>
    <mergeCell ref="AH42:AI42"/>
    <mergeCell ref="AK42:AL42"/>
    <mergeCell ref="AN42:AO42"/>
    <mergeCell ref="AQ42:AR42"/>
    <mergeCell ref="AV42:AW42"/>
    <mergeCell ref="AY42:AZ42"/>
    <mergeCell ref="BB42:BC42"/>
    <mergeCell ref="BE42:BF42"/>
    <mergeCell ref="BJ42:BK42"/>
    <mergeCell ref="BM42:BN42"/>
    <mergeCell ref="BP42:BQ42"/>
    <mergeCell ref="BS42:BT42"/>
    <mergeCell ref="BX42:BY42"/>
    <mergeCell ref="CA42:CB42"/>
    <mergeCell ref="CD42:CE42"/>
    <mergeCell ref="CG42:CH42"/>
    <mergeCell ref="CL42:CM42"/>
    <mergeCell ref="CO42:CP42"/>
    <mergeCell ref="CR42:CS42"/>
    <mergeCell ref="CU42:CV42"/>
    <mergeCell ref="CZ42:DA42"/>
    <mergeCell ref="DC42:DD42"/>
    <mergeCell ref="DF42:DG42"/>
    <mergeCell ref="DI42:DJ42"/>
    <mergeCell ref="DN42:DO42"/>
    <mergeCell ref="DQ42:DR42"/>
    <mergeCell ref="DT42:DU42"/>
    <mergeCell ref="DW42:DX42"/>
    <mergeCell ref="DZ42:EA42"/>
    <mergeCell ref="A43:F43"/>
    <mergeCell ref="G43:K43"/>
    <mergeCell ref="L43:M43"/>
    <mergeCell ref="N43:O43"/>
    <mergeCell ref="P43:Q43"/>
    <mergeCell ref="R43:U43"/>
    <mergeCell ref="V43:Y43"/>
    <mergeCell ref="Z43:AC43"/>
    <mergeCell ref="A44:F44"/>
    <mergeCell ref="G44:K44"/>
    <mergeCell ref="L44:M44"/>
    <mergeCell ref="N44:O44"/>
    <mergeCell ref="P44:Q44"/>
    <mergeCell ref="R44:U44"/>
    <mergeCell ref="V44:Y44"/>
    <mergeCell ref="Z44:AC44"/>
    <mergeCell ref="A45:F45"/>
    <mergeCell ref="G45:K45"/>
    <mergeCell ref="L45:M45"/>
    <mergeCell ref="N45:O45"/>
    <mergeCell ref="P45:Q45"/>
    <mergeCell ref="R45:U45"/>
    <mergeCell ref="V45:Y45"/>
    <mergeCell ref="Z45:AC45"/>
    <mergeCell ref="A46:F46"/>
    <mergeCell ref="G46:K46"/>
    <mergeCell ref="L46:M46"/>
    <mergeCell ref="N46:O46"/>
    <mergeCell ref="P46:Q46"/>
    <mergeCell ref="R46:U46"/>
    <mergeCell ref="V46:Y46"/>
    <mergeCell ref="Z46:AC46"/>
    <mergeCell ref="A47:F47"/>
    <mergeCell ref="G47:K47"/>
    <mergeCell ref="L47:M47"/>
    <mergeCell ref="N47:O47"/>
    <mergeCell ref="P47:Q47"/>
    <mergeCell ref="R47:U47"/>
    <mergeCell ref="V47:Y47"/>
    <mergeCell ref="Z47:AC47"/>
    <mergeCell ref="A48:F48"/>
    <mergeCell ref="G48:K48"/>
    <mergeCell ref="L48:M48"/>
    <mergeCell ref="N48:O48"/>
    <mergeCell ref="P48:Q48"/>
    <mergeCell ref="R48:U48"/>
    <mergeCell ref="V48:Y48"/>
    <mergeCell ref="Z48:AC48"/>
    <mergeCell ref="A49:F49"/>
    <mergeCell ref="G49:K49"/>
    <mergeCell ref="L49:M49"/>
    <mergeCell ref="N49:O49"/>
    <mergeCell ref="P49:Q49"/>
    <mergeCell ref="R49:U49"/>
    <mergeCell ref="V49:Y49"/>
    <mergeCell ref="Z49:AC49"/>
    <mergeCell ref="A50:F50"/>
    <mergeCell ref="G50:K50"/>
    <mergeCell ref="L50:M50"/>
    <mergeCell ref="N50:O50"/>
    <mergeCell ref="P50:Q50"/>
    <mergeCell ref="R50:U50"/>
    <mergeCell ref="V50:Y50"/>
    <mergeCell ref="Z50:AC50"/>
    <mergeCell ref="A51:F51"/>
    <mergeCell ref="G51:K51"/>
    <mergeCell ref="L51:M51"/>
    <mergeCell ref="N51:O51"/>
    <mergeCell ref="P51:Q51"/>
    <mergeCell ref="R51:U51"/>
    <mergeCell ref="V51:Y51"/>
    <mergeCell ref="Z51:AC51"/>
    <mergeCell ref="A52:F52"/>
    <mergeCell ref="G52:K52"/>
    <mergeCell ref="L52:M52"/>
    <mergeCell ref="N52:O52"/>
    <mergeCell ref="P52:Q52"/>
    <mergeCell ref="R52:U52"/>
    <mergeCell ref="V52:Y52"/>
    <mergeCell ref="Z52:AC52"/>
    <mergeCell ref="A53:F53"/>
    <mergeCell ref="G53:K53"/>
    <mergeCell ref="L53:M53"/>
    <mergeCell ref="N53:O53"/>
    <mergeCell ref="P53:Q53"/>
    <mergeCell ref="R53:U53"/>
    <mergeCell ref="V53:Y53"/>
    <mergeCell ref="Z53:AC53"/>
    <mergeCell ref="A54:F54"/>
    <mergeCell ref="G54:K54"/>
    <mergeCell ref="L54:M54"/>
    <mergeCell ref="N54:O54"/>
    <mergeCell ref="P54:Q54"/>
    <mergeCell ref="R54:U54"/>
    <mergeCell ref="V54:Y54"/>
    <mergeCell ref="Z54:AC54"/>
    <mergeCell ref="A55:F55"/>
    <mergeCell ref="G55:K55"/>
    <mergeCell ref="L55:M55"/>
    <mergeCell ref="N55:O55"/>
    <mergeCell ref="P55:Q55"/>
    <mergeCell ref="R55:U55"/>
    <mergeCell ref="V55:Y55"/>
    <mergeCell ref="Z55:AC55"/>
    <mergeCell ref="A56:F56"/>
    <mergeCell ref="G56:K56"/>
    <mergeCell ref="L56:M56"/>
    <mergeCell ref="N56:O56"/>
    <mergeCell ref="P56:Q56"/>
    <mergeCell ref="R56:U56"/>
    <mergeCell ref="V56:Y56"/>
    <mergeCell ref="Z56:AC56"/>
    <mergeCell ref="A57:F57"/>
    <mergeCell ref="G57:K57"/>
    <mergeCell ref="L57:M57"/>
    <mergeCell ref="N57:O57"/>
    <mergeCell ref="P57:Q57"/>
    <mergeCell ref="R57:U57"/>
    <mergeCell ref="V57:Y57"/>
    <mergeCell ref="Z57:AC57"/>
    <mergeCell ref="A58:F58"/>
    <mergeCell ref="G58:K58"/>
    <mergeCell ref="L58:M58"/>
    <mergeCell ref="N58:O58"/>
    <mergeCell ref="P58:Q58"/>
    <mergeCell ref="R58:U58"/>
    <mergeCell ref="V58:Y58"/>
    <mergeCell ref="Z58:AC58"/>
    <mergeCell ref="A59:F59"/>
    <mergeCell ref="G59:K59"/>
    <mergeCell ref="L59:M59"/>
    <mergeCell ref="N59:O59"/>
    <mergeCell ref="P59:Q59"/>
    <mergeCell ref="R59:U59"/>
    <mergeCell ref="V59:Y59"/>
    <mergeCell ref="Z59:AC59"/>
    <mergeCell ref="A60:F60"/>
    <mergeCell ref="G60:K60"/>
    <mergeCell ref="L60:M60"/>
    <mergeCell ref="N60:O60"/>
    <mergeCell ref="P60:Q60"/>
    <mergeCell ref="R60:U60"/>
    <mergeCell ref="V60:Y60"/>
    <mergeCell ref="Z60:AC60"/>
    <mergeCell ref="A61:F61"/>
    <mergeCell ref="G61:K61"/>
    <mergeCell ref="L61:M61"/>
    <mergeCell ref="N61:O61"/>
    <mergeCell ref="P61:Q61"/>
    <mergeCell ref="R61:U61"/>
    <mergeCell ref="V61:Y61"/>
    <mergeCell ref="Z61:AC61"/>
    <mergeCell ref="A62:F62"/>
    <mergeCell ref="G62:K62"/>
    <mergeCell ref="L62:M62"/>
    <mergeCell ref="N62:O62"/>
    <mergeCell ref="P62:Q62"/>
    <mergeCell ref="R62:U62"/>
    <mergeCell ref="V62:Y62"/>
    <mergeCell ref="Z62:AC62"/>
    <mergeCell ref="A63:F63"/>
    <mergeCell ref="G63:K63"/>
    <mergeCell ref="L63:M63"/>
    <mergeCell ref="N63:O63"/>
    <mergeCell ref="P63:Q63"/>
    <mergeCell ref="R63:U63"/>
    <mergeCell ref="V63:Y63"/>
    <mergeCell ref="Z63:AC63"/>
    <mergeCell ref="A64:F64"/>
    <mergeCell ref="G64:K64"/>
    <mergeCell ref="L64:M64"/>
    <mergeCell ref="N64:O64"/>
    <mergeCell ref="P64:Q64"/>
    <mergeCell ref="R64:U64"/>
    <mergeCell ref="V64:Y64"/>
    <mergeCell ref="Z64:AC64"/>
    <mergeCell ref="A65:F65"/>
    <mergeCell ref="G65:K65"/>
    <mergeCell ref="L65:M65"/>
    <mergeCell ref="N65:O65"/>
    <mergeCell ref="P65:Q65"/>
    <mergeCell ref="R65:U65"/>
    <mergeCell ref="V65:Y65"/>
    <mergeCell ref="Z65:AC65"/>
    <mergeCell ref="A66:F66"/>
    <mergeCell ref="G66:K66"/>
    <mergeCell ref="L66:M66"/>
    <mergeCell ref="N66:O66"/>
    <mergeCell ref="P66:Q66"/>
    <mergeCell ref="R66:U66"/>
    <mergeCell ref="V66:Y66"/>
    <mergeCell ref="Z66:AC66"/>
    <mergeCell ref="A67:F67"/>
    <mergeCell ref="G67:K67"/>
    <mergeCell ref="L67:M67"/>
    <mergeCell ref="N67:O67"/>
    <mergeCell ref="P67:Q67"/>
    <mergeCell ref="R67:U67"/>
    <mergeCell ref="V67:Y67"/>
    <mergeCell ref="Z67:AC67"/>
    <mergeCell ref="A68:U68"/>
    <mergeCell ref="V68:Y68"/>
    <mergeCell ref="Z68:AC68"/>
    <mergeCell ref="AD68:AE68"/>
    <mergeCell ref="AH68:AI68"/>
    <mergeCell ref="AK68:AL68"/>
    <mergeCell ref="AN68:AO68"/>
    <mergeCell ref="AQ68:AR68"/>
    <mergeCell ref="AV68:AW68"/>
    <mergeCell ref="AY68:AZ68"/>
    <mergeCell ref="BB68:BC68"/>
    <mergeCell ref="BE68:BF68"/>
    <mergeCell ref="BJ68:BK68"/>
    <mergeCell ref="BM68:BN68"/>
    <mergeCell ref="BP68:BQ68"/>
    <mergeCell ref="BS68:BT68"/>
    <mergeCell ref="BX68:BY68"/>
    <mergeCell ref="CA68:CB68"/>
    <mergeCell ref="CD68:CE68"/>
    <mergeCell ref="CG68:CH68"/>
    <mergeCell ref="CL68:CM68"/>
    <mergeCell ref="CO68:CP68"/>
    <mergeCell ref="CR68:CS68"/>
    <mergeCell ref="CU68:CV68"/>
    <mergeCell ref="CZ68:DA68"/>
    <mergeCell ref="DC68:DD68"/>
    <mergeCell ref="DF68:DG68"/>
    <mergeCell ref="DI68:DJ68"/>
    <mergeCell ref="DN68:DO68"/>
    <mergeCell ref="DQ68:DR68"/>
    <mergeCell ref="DT68:DU68"/>
    <mergeCell ref="DW68:DX68"/>
    <mergeCell ref="DZ68:EA68"/>
    <mergeCell ref="AD69:AE70"/>
    <mergeCell ref="AH69:AI70"/>
    <mergeCell ref="AK69:AL70"/>
    <mergeCell ref="AN69:AO70"/>
    <mergeCell ref="AQ69:AR70"/>
    <mergeCell ref="AV69:AW70"/>
    <mergeCell ref="AY69:AZ70"/>
    <mergeCell ref="BB69:BC70"/>
    <mergeCell ref="BE69:BF70"/>
    <mergeCell ref="BJ69:BK70"/>
    <mergeCell ref="BM69:BN70"/>
    <mergeCell ref="BP69:BQ70"/>
    <mergeCell ref="BS69:BT70"/>
    <mergeCell ref="BX69:BY70"/>
    <mergeCell ref="CA69:CB70"/>
    <mergeCell ref="CD69:CE70"/>
    <mergeCell ref="CG69:CH70"/>
    <mergeCell ref="CL69:CM70"/>
    <mergeCell ref="CO69:CP70"/>
    <mergeCell ref="CR69:CS70"/>
    <mergeCell ref="CU69:CV70"/>
    <mergeCell ref="CZ69:DA70"/>
    <mergeCell ref="DC69:DD70"/>
    <mergeCell ref="DF69:DG70"/>
    <mergeCell ref="DI69:DJ70"/>
    <mergeCell ref="DN69:DO70"/>
    <mergeCell ref="DQ69:DR70"/>
    <mergeCell ref="DT69:DU70"/>
    <mergeCell ref="DW69:DX70"/>
    <mergeCell ref="DZ69:EA70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3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736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36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5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cálculo'!B30</f>
        <v>2402.31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2402.31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2402.31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85"/>
      <c r="V30" s="285"/>
      <c r="W30" s="285"/>
      <c r="X30" s="285"/>
      <c r="Y30" s="285"/>
      <c r="Z30" s="285"/>
      <c r="AA30" s="285"/>
      <c r="AB30" s="285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cálculo'!G72</f>
        <v>79.4614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587.5014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'#8_Uniformes'!X41</f>
        <v>141.518333333333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213.888333333333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480.462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36.03465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24.0231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4.80462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60.05775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192.1848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144.1386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14.41386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956.11938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214.53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71.59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286.12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113.869494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399.989494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0.720693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0.286835814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1.007528814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11.050626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0.88405008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46.604814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18.548715972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83.600388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160.688594052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214.526283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6.726468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1.921848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8.408085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0.480462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232.063146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92.248704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324.31185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956.11938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399.989494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1.007528814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160.688594052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324.31185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1842.116846866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5045.81658019933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353.207160613953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377.93166185693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111.160074803567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512.010041519459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336.84871152596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6736.9742305192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1691.15765031987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2402.31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587.5014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213.888333333333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1842.116846866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5045.81658019933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1691.15765031987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6736.97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v>5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33684.85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404218.2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737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42</v>
      </c>
      <c r="B12" s="265"/>
      <c r="C12" s="265"/>
      <c r="D12" s="265"/>
      <c r="E12" s="265"/>
      <c r="F12" s="265" t="s">
        <v>20</v>
      </c>
      <c r="G12" s="265"/>
      <c r="H12" s="265"/>
      <c r="I12" s="307" t="n">
        <v>9</v>
      </c>
      <c r="J12" s="307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cálculo'!B12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85"/>
      <c r="V30" s="285"/>
      <c r="W30" s="285"/>
      <c r="X30" s="285"/>
      <c r="Y30" s="285"/>
      <c r="Z30" s="285"/>
      <c r="AA30" s="285"/>
      <c r="AB30" s="285"/>
      <c r="AC30" s="285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  <c r="AC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  <c r="AC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  <c r="AC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cálculo'!G56</f>
        <v>127.507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  <c r="AC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635.547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'#8_Uniformes'!X54</f>
        <v>265.09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337.46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  <c r="AG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  <c r="AG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  <c r="AG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  <c r="AG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  <c r="AG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  <c r="AG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  <c r="AG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  <c r="AG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  <c r="AG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  <c r="AG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  <c r="AG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  <c r="AG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  <c r="AG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  <c r="AG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  <c r="AG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  <c r="AG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  <c r="AG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  <c r="AG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  <c r="AG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  <c r="AG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  <c r="AG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  <c r="AG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  <c r="AG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  <c r="AG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  <c r="AG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3802.64470833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  <c r="AG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  <c r="AG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  <c r="AG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266.1851295831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  <c r="AG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284.818088653917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  <c r="AG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  <c r="AG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  <c r="AG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83.772817245896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  <c r="AG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385.862673375036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  <c r="AG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  <c r="AG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253.85702195726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  <c r="AG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  <c r="AG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5077.14043914521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  <c r="AG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1274.49573081521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  <c r="AG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  <c r="AG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  <c r="AG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  <c r="AG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  <c r="AG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  <c r="AG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  <c r="AG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  <c r="AG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  <c r="AG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635.547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  <c r="AG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337.46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  <c r="AG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  <c r="AG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3802.64470833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  <c r="AG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1274.49573081521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  <c r="AG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5077.14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  <c r="AG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9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  <c r="AG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45694.26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  <c r="AG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548331.12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  <c r="AG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46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737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738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42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cálculo'!B12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127.507</v>
      </c>
      <c r="J37" s="274"/>
      <c r="K37" s="288" t="n">
        <v>4.3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127.507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635.547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'#8_Uniformes'!X54</f>
        <v>265.09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337.46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3802.64470833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266.1851295831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284.818088653917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81.8634652858755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377.068082528881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148.842664156137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4961.42213853791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1158.77743020791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635.547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337.46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3802.64470833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1158.77743020791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4961.42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4961.42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59537.04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739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45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8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cálculo'!B21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85"/>
      <c r="V30" s="285"/>
      <c r="W30" s="285"/>
      <c r="X30" s="285"/>
      <c r="Y30" s="285"/>
      <c r="Z30" s="285"/>
      <c r="AA30" s="285"/>
      <c r="AB30" s="285"/>
      <c r="AC30" s="285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  <c r="AC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  <c r="AC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  <c r="AC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cálculo'!G64</f>
        <v>127.507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  <c r="AC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635.547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3819.39804166333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267.357862916433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286.072913320584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84.1418956214062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387.562670741022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254.975441276988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5099.50882553977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1280.11078387643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635.547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3819.39804166333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1280.11078387643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5099.51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8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40796.08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489552.96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55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739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740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45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cálculo'!B21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161.307</v>
      </c>
      <c r="J37" s="274"/>
      <c r="K37" s="288" t="n">
        <v>4.95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161.307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669.347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3853.19804166333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269.723862916433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288.604533320584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82.9517791741946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382.080922256896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150.821416680354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5027.3805560118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1174.18251434846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669.347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3853.19804166333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1174.18251434846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5027.38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5027.38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60328.56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4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741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742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cálculo'!B42</f>
        <v>2081.98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2081.98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2081.98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85"/>
      <c r="V30" s="285"/>
      <c r="W30" s="285"/>
      <c r="X30" s="285"/>
      <c r="Y30" s="285"/>
      <c r="Z30" s="285"/>
      <c r="AA30" s="285"/>
      <c r="AB30" s="285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cálculo'!G85</f>
        <v>98.6812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606.7212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416.396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31.2297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20.8198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4.16396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52.0495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166.5584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124.9188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12.49188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828.62804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185.92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62.04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247.96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98.685852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346.645852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0.624594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0.248588412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0.873182412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9.577108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0.76616864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40.390412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16.075383976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72.452904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139.261976616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185.920814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5.829544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1.665584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7.28693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0.416396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201.119268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79.948032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281.0673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828.62804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346.645852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0.873182412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139.261976616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281.0673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1596.476351028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4639.39088436133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324.757361905293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347.490377238664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102.206457478527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470.769137476854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309.71653781372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6194.33075627439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1554.93987191306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2081.98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606.7212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1596.476351028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4639.39088436133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1554.93987191306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6194.33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6194.33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74331.96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  <c r="AF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31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743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50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4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cálculo'!B17</f>
        <v>2001.93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2001.93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2001.93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cálculo'!G60</f>
        <v>103.4842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611.5242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'#8_Uniformes'!X92</f>
        <v>206.22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278.59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400.386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30.02895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20.0193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4.00386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50.04825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160.1544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120.1158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12.01158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796.76814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178.77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59.66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238.43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94.891482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333.321482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0.600579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0.239030442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0.839609442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9.208878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0.73671024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38.837442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15.457301916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69.667164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133.907496156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178.772349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5.605404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1.601544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7.006755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0.400386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193.386438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76.874112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270.26055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796.76814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333.321482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0.839609442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133.907496156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270.26055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1535.097277598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4427.141477598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309.89990343186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331.59289667209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97.5305721073845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449.231726070377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295.547188204195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5910.94376408391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1483.80228648591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2001.93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611.5242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278.59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1535.097277598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4427.141477598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1483.80228648591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5910.94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4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23643.76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283725.12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1001"/>
  <sheetViews>
    <sheetView showFormulas="false" showGridLines="true" showRowColHeaders="true" showZeros="true" rightToLeft="false" tabSelected="false" showOutlineSymbols="true" defaultGridColor="true" view="normal" topLeftCell="A50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739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46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45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cálculo'!B21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127.507</v>
      </c>
      <c r="J37" s="274"/>
      <c r="K37" s="288" t="n">
        <v>4.3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127.507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635.547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  <c r="AF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  <c r="AF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  <c r="AF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  <c r="AF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  <c r="AF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  <c r="AF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  <c r="AF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  <c r="AF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  <c r="AF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  <c r="AF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  <c r="AF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  <c r="AF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  <c r="AF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  <c r="AF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  <c r="AF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  <c r="AF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  <c r="AF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  <c r="AF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  <c r="AF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  <c r="AF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  <c r="AF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  <c r="AF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  <c r="AF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  <c r="AF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  <c r="AF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3819.39804166333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  <c r="AF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  <c r="AF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  <c r="AF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267.357862916433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  <c r="AF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286.072913320584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  <c r="AF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  <c r="AF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  <c r="AF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82.2241316186391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  <c r="AF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378.729333516156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  <c r="AF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  <c r="AF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149.498421124798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  <c r="AF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  <c r="AF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4983.28070415994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  <c r="AF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1163.88266249661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  <c r="AF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  <c r="AF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  <c r="AF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  <c r="AF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  <c r="AF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  <c r="AF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  <c r="AF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  <c r="AF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  <c r="AF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635.547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  <c r="AF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  <c r="AF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  <c r="AF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3819.39804166333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  <c r="AF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1163.88266249661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  <c r="AF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4983.28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  <c r="AF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  <c r="AF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4983.28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  <c r="AF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59799.36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37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739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47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45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cálculo'!B21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96.307</v>
      </c>
      <c r="J37" s="274"/>
      <c r="K37" s="288" t="n">
        <v>3.7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96.307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604.347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3788.19804166333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265.173862916433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283.736033320584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81.5524569519724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375.635559293933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148.277194458132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4942.57314860439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1154.37510694105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604.347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3788.19804166333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1154.37510694105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4942.57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4942.57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59310.84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001"/>
  <sheetViews>
    <sheetView showFormulas="false" showGridLines="true" showRowColHeaders="true" showZeros="true" rightToLeft="false" tabSelected="false" showOutlineSymbols="true" defaultGridColor="true" view="normal" topLeftCell="A46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739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48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45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1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cálculo'!B8</f>
        <v>1601.55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1601.55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1601.55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  <c r="AC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  <c r="AC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  <c r="AC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  <c r="AC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93" t="s">
        <v>686</v>
      </c>
      <c r="L35" s="293"/>
      <c r="M35" s="293"/>
      <c r="N35" s="293"/>
      <c r="O35" s="293"/>
      <c r="P35" s="293"/>
      <c r="Q35" s="293"/>
      <c r="R35" s="293"/>
      <c r="S35" s="293"/>
      <c r="T35" s="293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93" t="s">
        <v>687</v>
      </c>
      <c r="L36" s="293"/>
      <c r="M36" s="293" t="s">
        <v>688</v>
      </c>
      <c r="N36" s="293"/>
      <c r="O36" s="293" t="s">
        <v>689</v>
      </c>
      <c r="P36" s="293"/>
      <c r="Q36" s="293" t="s">
        <v>690</v>
      </c>
      <c r="R36" s="293"/>
      <c r="S36" s="293" t="s">
        <v>691</v>
      </c>
      <c r="T36" s="293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IF(S37&lt;0,0,S37)</f>
        <v>59.907</v>
      </c>
      <c r="J37" s="274"/>
      <c r="K37" s="288" t="n">
        <v>3</v>
      </c>
      <c r="L37" s="288"/>
      <c r="M37" s="360" t="n">
        <v>2</v>
      </c>
      <c r="N37" s="360"/>
      <c r="O37" s="360" t="n">
        <v>26</v>
      </c>
      <c r="P37" s="360"/>
      <c r="Q37" s="298" t="n">
        <f aca="false">I20*0.06</f>
        <v>96.093</v>
      </c>
      <c r="R37" s="298"/>
      <c r="S37" s="298" t="n">
        <f aca="false">(O37*M37*K37)-Q37</f>
        <v>59.907</v>
      </c>
      <c r="T37" s="298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567.947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320.31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24.02325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16.0155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3.2031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40.03875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128.124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96.093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9.6093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637.4169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143.02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47.73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190.75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75.91347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266.66347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0.480465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0.19122507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0.67169007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7.36713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0.5893704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31.07007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12.36588786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55.73394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107.12639826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143.018415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4.48434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1.28124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5.605425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0.32031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154.70973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61.49952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216.20925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637.4169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266.66347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0.67169007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107.12639826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216.20925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1228.08770833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3751.79804166333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262.625862916433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281.009673320584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80.7688365075279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372.026156034674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0.03</v>
      </c>
      <c r="I125" s="298" t="n">
        <f aca="false">I127*H125</f>
        <v>146.852430013687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0.8775</v>
      </c>
      <c r="I127" s="298" t="n">
        <f aca="false">(I115+I118+I119)/H127</f>
        <v>4895.08100045624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1143.28295879291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1601.55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567.947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1228.08770833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3751.79804166333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1143.28295879291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4895.08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1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4895.08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58740.96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I1048576"/>
  <sheetViews>
    <sheetView showFormulas="false" showGridLines="true" showRowColHeaders="true" showZeros="true" rightToLeft="false" tabSelected="false" showOutlineSymbols="true" defaultGridColor="true" view="normal" topLeftCell="A57" colorId="64" zoomScale="85" zoomScaleNormal="85" zoomScalePageLayoutView="100" workbookViewId="0">
      <selection pane="topLeft" activeCell="V79" activeCellId="0" sqref="V79"/>
    </sheetView>
  </sheetViews>
  <sheetFormatPr defaultColWidth="8.6171875" defaultRowHeight="15" customHeight="true" zeroHeight="false" outlineLevelRow="0" outlineLevelCol="0"/>
  <cols>
    <col collapsed="false" customWidth="true" hidden="false" outlineLevel="0" max="29" min="1" style="1" width="4.25"/>
    <col collapsed="false" customWidth="true" hidden="false" outlineLevel="0" max="31" min="30" style="1" width="8.25"/>
    <col collapsed="false" customWidth="true" hidden="false" outlineLevel="0" max="32" min="32" style="1" width="4.25"/>
    <col collapsed="false" customWidth="true" hidden="false" outlineLevel="0" max="33" min="33" style="1" width="8.25"/>
    <col collapsed="false" customWidth="true" hidden="false" outlineLevel="0" max="34" min="34" style="1" width="9.75"/>
    <col collapsed="false" customWidth="true" hidden="false" outlineLevel="0" max="35" min="35" style="1" width="10.27"/>
    <col collapsed="false" customWidth="true" hidden="false" outlineLevel="0" max="1025" min="36" style="1" width="12.63"/>
  </cols>
  <sheetData>
    <row r="1" customFormat="false" ht="15" hidden="false" customHeight="true" outlineLevel="0" collapsed="false">
      <c r="A1" s="2" t="s">
        <v>396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customFormat="false" ht="14.25" hidden="false" customHeight="true" outlineLevel="0" collapsed="false"/>
    <row r="4" customFormat="false" ht="14.25" hidden="false" customHeight="true" outlineLevel="0" collapsed="false">
      <c r="A4" s="2" t="s">
        <v>201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4.25" hidden="false" customHeight="tru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15" hidden="false" customHeight="true" outlineLevel="0" collapsed="false">
      <c r="AG6" s="52" t="s">
        <v>26</v>
      </c>
      <c r="AH6" s="52"/>
      <c r="AI6" s="52"/>
    </row>
    <row r="7" customFormat="false" ht="14.25" hidden="false" customHeight="true" outlineLevel="0" collapsed="false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G7" s="52"/>
      <c r="AH7" s="52"/>
      <c r="AI7" s="52"/>
    </row>
    <row r="8" customFormat="false" ht="15" hidden="false" customHeight="true" outlineLevel="0" collapsed="false">
      <c r="A8" s="3" t="s">
        <v>1</v>
      </c>
      <c r="B8" s="3" t="s">
        <v>225</v>
      </c>
      <c r="C8" s="3"/>
      <c r="D8" s="3"/>
      <c r="E8" s="3"/>
      <c r="F8" s="3"/>
      <c r="G8" s="3"/>
      <c r="H8" s="3"/>
      <c r="I8" s="3"/>
      <c r="J8" s="3"/>
      <c r="K8" s="3"/>
      <c r="L8" s="52" t="s">
        <v>226</v>
      </c>
      <c r="M8" s="52"/>
      <c r="N8" s="52"/>
      <c r="O8" s="52" t="s">
        <v>227</v>
      </c>
      <c r="P8" s="52"/>
      <c r="Q8" s="52" t="s">
        <v>228</v>
      </c>
      <c r="R8" s="52"/>
      <c r="S8" s="52" t="s">
        <v>229</v>
      </c>
      <c r="T8" s="52"/>
      <c r="U8" s="3" t="s">
        <v>230</v>
      </c>
      <c r="V8" s="3"/>
      <c r="W8" s="3"/>
      <c r="X8" s="28"/>
      <c r="Y8" s="28"/>
      <c r="Z8" s="28"/>
      <c r="AA8" s="28"/>
      <c r="AB8" s="28"/>
      <c r="AC8" s="28"/>
      <c r="AF8" s="3" t="s">
        <v>1</v>
      </c>
      <c r="AG8" s="192" t="s">
        <v>22</v>
      </c>
      <c r="AH8" s="193" t="s">
        <v>7</v>
      </c>
      <c r="AI8" s="193"/>
    </row>
    <row r="9" customFormat="false" ht="14.25" hidden="false" customHeight="true" outlineLevel="0" collapsed="false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52"/>
      <c r="M9" s="52"/>
      <c r="N9" s="52"/>
      <c r="O9" s="52"/>
      <c r="P9" s="52"/>
      <c r="Q9" s="52"/>
      <c r="R9" s="52"/>
      <c r="S9" s="52"/>
      <c r="T9" s="52"/>
      <c r="U9" s="3"/>
      <c r="V9" s="3"/>
      <c r="W9" s="3"/>
      <c r="X9" s="28"/>
      <c r="Y9" s="28"/>
      <c r="Z9" s="28"/>
      <c r="AA9" s="28"/>
      <c r="AB9" s="28"/>
      <c r="AC9" s="28"/>
      <c r="AF9" s="3"/>
      <c r="AG9" s="3"/>
      <c r="AH9" s="193"/>
      <c r="AI9" s="193"/>
    </row>
    <row r="10" customFormat="false" ht="14.25" hidden="false" customHeight="tru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52"/>
      <c r="M10" s="52"/>
      <c r="N10" s="52"/>
      <c r="O10" s="52"/>
      <c r="P10" s="52"/>
      <c r="Q10" s="52"/>
      <c r="R10" s="52"/>
      <c r="S10" s="52"/>
      <c r="T10" s="52"/>
      <c r="U10" s="3"/>
      <c r="V10" s="3"/>
      <c r="W10" s="3"/>
      <c r="X10" s="28"/>
      <c r="Y10" s="28"/>
      <c r="Z10" s="28"/>
      <c r="AA10" s="28"/>
      <c r="AB10" s="28"/>
      <c r="AC10" s="28"/>
      <c r="AF10" s="3"/>
      <c r="AG10" s="3"/>
      <c r="AH10" s="193"/>
      <c r="AI10" s="193"/>
    </row>
    <row r="11" customFormat="false" ht="14.25" hidden="false" customHeight="true" outlineLevel="0" collapsed="false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52"/>
      <c r="M11" s="52"/>
      <c r="N11" s="52"/>
      <c r="O11" s="52"/>
      <c r="P11" s="52"/>
      <c r="Q11" s="52"/>
      <c r="R11" s="52"/>
      <c r="S11" s="52"/>
      <c r="T11" s="52"/>
      <c r="U11" s="3"/>
      <c r="V11" s="3"/>
      <c r="W11" s="3"/>
      <c r="X11" s="28"/>
      <c r="Y11" s="28"/>
      <c r="Z11" s="28"/>
      <c r="AA11" s="28"/>
      <c r="AB11" s="28"/>
      <c r="AC11" s="28"/>
      <c r="AF11" s="3"/>
      <c r="AG11" s="3"/>
      <c r="AH11" s="193"/>
      <c r="AI11" s="193"/>
    </row>
    <row r="12" customFormat="false" ht="15.75" hidden="false" customHeight="true" outlineLevel="0" collapsed="false">
      <c r="A12" s="3" t="n">
        <v>1</v>
      </c>
      <c r="B12" s="32" t="s">
        <v>397</v>
      </c>
      <c r="C12" s="32"/>
      <c r="D12" s="32"/>
      <c r="E12" s="32"/>
      <c r="F12" s="32"/>
      <c r="G12" s="32"/>
      <c r="H12" s="32"/>
      <c r="I12" s="32"/>
      <c r="J12" s="32"/>
      <c r="K12" s="32"/>
      <c r="L12" s="244"/>
      <c r="M12" s="244"/>
      <c r="N12" s="244"/>
      <c r="O12" s="197" t="s">
        <v>236</v>
      </c>
      <c r="P12" s="197"/>
      <c r="Q12" s="197" t="n">
        <v>10</v>
      </c>
      <c r="R12" s="197"/>
      <c r="S12" s="197" t="n">
        <v>1</v>
      </c>
      <c r="T12" s="197"/>
      <c r="U12" s="245" t="n">
        <v>6.2</v>
      </c>
      <c r="V12" s="245"/>
      <c r="W12" s="245"/>
      <c r="X12" s="69"/>
      <c r="Y12" s="69"/>
      <c r="Z12" s="69"/>
      <c r="AA12" s="69"/>
      <c r="AB12" s="69"/>
      <c r="AC12" s="69"/>
      <c r="AF12" s="3" t="n">
        <v>1</v>
      </c>
      <c r="AG12" s="201" t="n">
        <v>10</v>
      </c>
      <c r="AH12" s="21" t="n">
        <f aca="false">(AG12/$S12)*$U12</f>
        <v>62</v>
      </c>
      <c r="AI12" s="21"/>
    </row>
    <row r="13" customFormat="false" ht="15" hidden="false" customHeight="true" outlineLevel="0" collapsed="false">
      <c r="A13" s="3" t="n">
        <v>2</v>
      </c>
      <c r="B13" s="196" t="s">
        <v>398</v>
      </c>
      <c r="C13" s="196"/>
      <c r="D13" s="196"/>
      <c r="E13" s="196"/>
      <c r="F13" s="196"/>
      <c r="G13" s="196"/>
      <c r="H13" s="196"/>
      <c r="I13" s="196"/>
      <c r="J13" s="196"/>
      <c r="K13" s="196"/>
      <c r="L13" s="13"/>
      <c r="M13" s="13"/>
      <c r="N13" s="13"/>
      <c r="O13" s="197" t="s">
        <v>399</v>
      </c>
      <c r="P13" s="197"/>
      <c r="Q13" s="69" t="n">
        <v>5</v>
      </c>
      <c r="R13" s="69"/>
      <c r="S13" s="69" t="n">
        <v>1</v>
      </c>
      <c r="T13" s="69"/>
      <c r="U13" s="198" t="n">
        <v>30.62</v>
      </c>
      <c r="V13" s="198"/>
      <c r="W13" s="198"/>
      <c r="X13" s="13"/>
      <c r="Y13" s="13"/>
      <c r="Z13" s="13"/>
      <c r="AA13" s="13"/>
      <c r="AB13" s="13"/>
      <c r="AC13" s="13"/>
      <c r="AF13" s="195" t="n">
        <f aca="false">$A13</f>
        <v>2</v>
      </c>
      <c r="AG13" s="69" t="n">
        <v>5</v>
      </c>
      <c r="AH13" s="21" t="n">
        <f aca="false">(AG13/$S13)*$U13</f>
        <v>153.1</v>
      </c>
      <c r="AI13" s="21"/>
    </row>
    <row r="14" customFormat="false" ht="15" hidden="false" customHeight="true" outlineLevel="0" collapsed="false">
      <c r="A14" s="3" t="n">
        <v>3</v>
      </c>
      <c r="B14" s="196" t="s">
        <v>400</v>
      </c>
      <c r="C14" s="196"/>
      <c r="D14" s="196"/>
      <c r="E14" s="196"/>
      <c r="F14" s="196"/>
      <c r="G14" s="196"/>
      <c r="H14" s="196"/>
      <c r="I14" s="196"/>
      <c r="J14" s="196"/>
      <c r="K14" s="196"/>
      <c r="L14" s="13"/>
      <c r="M14" s="13"/>
      <c r="N14" s="13"/>
      <c r="O14" s="197" t="s">
        <v>399</v>
      </c>
      <c r="P14" s="197"/>
      <c r="Q14" s="69" t="n">
        <v>5</v>
      </c>
      <c r="R14" s="69"/>
      <c r="S14" s="69" t="n">
        <v>1</v>
      </c>
      <c r="T14" s="69"/>
      <c r="U14" s="198" t="n">
        <v>5.39</v>
      </c>
      <c r="V14" s="198"/>
      <c r="W14" s="198"/>
      <c r="X14" s="13"/>
      <c r="Y14" s="13"/>
      <c r="Z14" s="13"/>
      <c r="AA14" s="13"/>
      <c r="AB14" s="13"/>
      <c r="AC14" s="13"/>
      <c r="AF14" s="195" t="n">
        <f aca="false">$A14</f>
        <v>3</v>
      </c>
      <c r="AG14" s="69" t="n">
        <v>5</v>
      </c>
      <c r="AH14" s="21" t="n">
        <f aca="false">(AG14/$S14)*$U14</f>
        <v>26.95</v>
      </c>
      <c r="AI14" s="21"/>
    </row>
    <row r="15" customFormat="false" ht="15" hidden="false" customHeight="true" outlineLevel="0" collapsed="false">
      <c r="A15" s="3" t="n">
        <v>4</v>
      </c>
      <c r="B15" s="196" t="s">
        <v>401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3"/>
      <c r="M15" s="13"/>
      <c r="N15" s="13"/>
      <c r="O15" s="197" t="s">
        <v>402</v>
      </c>
      <c r="P15" s="197"/>
      <c r="Q15" s="69" t="n">
        <v>5</v>
      </c>
      <c r="R15" s="69"/>
      <c r="S15" s="69" t="n">
        <v>1</v>
      </c>
      <c r="T15" s="69"/>
      <c r="U15" s="198" t="n">
        <v>23.68</v>
      </c>
      <c r="V15" s="198"/>
      <c r="W15" s="198"/>
      <c r="X15" s="13"/>
      <c r="Y15" s="13"/>
      <c r="Z15" s="13"/>
      <c r="AA15" s="13"/>
      <c r="AB15" s="13"/>
      <c r="AC15" s="13"/>
      <c r="AF15" s="195" t="n">
        <f aca="false">$A15</f>
        <v>4</v>
      </c>
      <c r="AG15" s="69" t="n">
        <v>5</v>
      </c>
      <c r="AH15" s="21" t="n">
        <f aca="false">(AG15/$S15)*$U15</f>
        <v>118.4</v>
      </c>
      <c r="AI15" s="21"/>
    </row>
    <row r="16" customFormat="false" ht="15" hidden="false" customHeight="true" outlineLevel="0" collapsed="false">
      <c r="A16" s="3" t="n">
        <v>5</v>
      </c>
      <c r="B16" s="196" t="s">
        <v>403</v>
      </c>
      <c r="C16" s="196"/>
      <c r="D16" s="196"/>
      <c r="E16" s="196"/>
      <c r="F16" s="196"/>
      <c r="G16" s="196"/>
      <c r="H16" s="196"/>
      <c r="I16" s="196"/>
      <c r="J16" s="196"/>
      <c r="K16" s="196"/>
      <c r="L16" s="13"/>
      <c r="M16" s="13"/>
      <c r="N16" s="13"/>
      <c r="O16" s="197" t="s">
        <v>402</v>
      </c>
      <c r="P16" s="197"/>
      <c r="Q16" s="69" t="n">
        <v>5</v>
      </c>
      <c r="R16" s="69"/>
      <c r="S16" s="69" t="n">
        <v>1</v>
      </c>
      <c r="T16" s="69"/>
      <c r="U16" s="198" t="n">
        <v>23.68</v>
      </c>
      <c r="V16" s="198"/>
      <c r="W16" s="198"/>
      <c r="X16" s="13"/>
      <c r="Y16" s="13"/>
      <c r="Z16" s="13"/>
      <c r="AA16" s="13"/>
      <c r="AB16" s="13"/>
      <c r="AC16" s="13"/>
      <c r="AF16" s="195" t="n">
        <f aca="false">$A16</f>
        <v>5</v>
      </c>
      <c r="AG16" s="69" t="n">
        <v>5</v>
      </c>
      <c r="AH16" s="21" t="n">
        <f aca="false">(AG16/$S16)*$U16</f>
        <v>118.4</v>
      </c>
      <c r="AI16" s="21"/>
    </row>
    <row r="17" customFormat="false" ht="15" hidden="false" customHeight="true" outlineLevel="0" collapsed="false">
      <c r="A17" s="3" t="n">
        <v>6</v>
      </c>
      <c r="B17" s="196" t="s">
        <v>404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3"/>
      <c r="M17" s="13"/>
      <c r="N17" s="13"/>
      <c r="O17" s="197" t="s">
        <v>402</v>
      </c>
      <c r="P17" s="197"/>
      <c r="Q17" s="69" t="n">
        <v>5</v>
      </c>
      <c r="R17" s="69"/>
      <c r="S17" s="69" t="n">
        <v>1</v>
      </c>
      <c r="T17" s="69"/>
      <c r="U17" s="198" t="n">
        <v>23.68</v>
      </c>
      <c r="V17" s="198"/>
      <c r="W17" s="198"/>
      <c r="X17" s="13"/>
      <c r="Y17" s="13"/>
      <c r="Z17" s="13"/>
      <c r="AA17" s="13"/>
      <c r="AB17" s="13"/>
      <c r="AC17" s="13"/>
      <c r="AF17" s="195" t="n">
        <f aca="false">$A17</f>
        <v>6</v>
      </c>
      <c r="AG17" s="69" t="n">
        <v>5</v>
      </c>
      <c r="AH17" s="21" t="n">
        <f aca="false">(AG17/$S17)*$U17</f>
        <v>118.4</v>
      </c>
      <c r="AI17" s="21"/>
    </row>
    <row r="18" customFormat="false" ht="15" hidden="false" customHeight="true" outlineLevel="0" collapsed="false">
      <c r="A18" s="3" t="n">
        <v>7</v>
      </c>
      <c r="B18" s="196" t="s">
        <v>405</v>
      </c>
      <c r="C18" s="196"/>
      <c r="D18" s="196"/>
      <c r="E18" s="196"/>
      <c r="F18" s="196"/>
      <c r="G18" s="196"/>
      <c r="H18" s="196"/>
      <c r="I18" s="196"/>
      <c r="J18" s="196"/>
      <c r="K18" s="196"/>
      <c r="L18" s="13"/>
      <c r="M18" s="13"/>
      <c r="N18" s="13"/>
      <c r="O18" s="197" t="s">
        <v>399</v>
      </c>
      <c r="P18" s="197"/>
      <c r="Q18" s="69" t="n">
        <v>5</v>
      </c>
      <c r="R18" s="69"/>
      <c r="S18" s="69" t="n">
        <v>1</v>
      </c>
      <c r="T18" s="69"/>
      <c r="U18" s="198" t="n">
        <v>19.79</v>
      </c>
      <c r="V18" s="198"/>
      <c r="W18" s="198"/>
      <c r="X18" s="13"/>
      <c r="Y18" s="13"/>
      <c r="Z18" s="13"/>
      <c r="AA18" s="13"/>
      <c r="AB18" s="13"/>
      <c r="AC18" s="13"/>
      <c r="AF18" s="195" t="n">
        <f aca="false">$A18</f>
        <v>7</v>
      </c>
      <c r="AG18" s="69" t="n">
        <v>5</v>
      </c>
      <c r="AH18" s="21" t="n">
        <f aca="false">(AG18/$S18)*$U18</f>
        <v>98.95</v>
      </c>
      <c r="AI18" s="21"/>
    </row>
    <row r="19" customFormat="false" ht="48.75" hidden="false" customHeight="true" outlineLevel="0" collapsed="false">
      <c r="A19" s="3" t="n">
        <v>8</v>
      </c>
      <c r="B19" s="196" t="s">
        <v>406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3"/>
      <c r="M19" s="13"/>
      <c r="N19" s="13"/>
      <c r="O19" s="197" t="s">
        <v>236</v>
      </c>
      <c r="P19" s="197"/>
      <c r="Q19" s="69" t="n">
        <v>5</v>
      </c>
      <c r="R19" s="69"/>
      <c r="S19" s="69" t="n">
        <v>12</v>
      </c>
      <c r="T19" s="69"/>
      <c r="U19" s="198" t="n">
        <v>156.68</v>
      </c>
      <c r="V19" s="198"/>
      <c r="W19" s="198"/>
      <c r="X19" s="13"/>
      <c r="Y19" s="13"/>
      <c r="Z19" s="13"/>
      <c r="AA19" s="13"/>
      <c r="AB19" s="13"/>
      <c r="AC19" s="13"/>
      <c r="AF19" s="195" t="n">
        <f aca="false">$A19</f>
        <v>8</v>
      </c>
      <c r="AG19" s="69" t="n">
        <v>5</v>
      </c>
      <c r="AH19" s="21" t="n">
        <f aca="false">(AG19/$S19)*$U19</f>
        <v>65.2833333333333</v>
      </c>
      <c r="AI19" s="21"/>
    </row>
    <row r="20" customFormat="false" ht="15" hidden="false" customHeight="true" outlineLevel="0" collapsed="false">
      <c r="A20" s="3" t="n">
        <v>9</v>
      </c>
      <c r="B20" s="196" t="s">
        <v>407</v>
      </c>
      <c r="C20" s="196"/>
      <c r="D20" s="196"/>
      <c r="E20" s="196"/>
      <c r="F20" s="196"/>
      <c r="G20" s="196"/>
      <c r="H20" s="196"/>
      <c r="I20" s="196"/>
      <c r="J20" s="196"/>
      <c r="K20" s="196"/>
      <c r="L20" s="13"/>
      <c r="M20" s="13"/>
      <c r="N20" s="13"/>
      <c r="O20" s="197" t="s">
        <v>236</v>
      </c>
      <c r="P20" s="197"/>
      <c r="Q20" s="69" t="n">
        <v>5</v>
      </c>
      <c r="R20" s="69"/>
      <c r="S20" s="69" t="n">
        <v>1</v>
      </c>
      <c r="T20" s="69"/>
      <c r="U20" s="198" t="n">
        <v>42.16</v>
      </c>
      <c r="V20" s="198"/>
      <c r="W20" s="198"/>
      <c r="X20" s="13"/>
      <c r="Y20" s="13"/>
      <c r="Z20" s="13"/>
      <c r="AA20" s="13"/>
      <c r="AB20" s="13"/>
      <c r="AC20" s="13"/>
      <c r="AF20" s="195" t="n">
        <f aca="false">$A20</f>
        <v>9</v>
      </c>
      <c r="AG20" s="69" t="n">
        <v>5</v>
      </c>
      <c r="AH20" s="21" t="n">
        <f aca="false">(AG20/$S20)*$U20</f>
        <v>210.8</v>
      </c>
      <c r="AI20" s="21"/>
    </row>
    <row r="21" customFormat="false" ht="15" hidden="false" customHeight="true" outlineLevel="0" collapsed="false">
      <c r="A21" s="3" t="n">
        <v>10</v>
      </c>
      <c r="B21" s="196" t="s">
        <v>408</v>
      </c>
      <c r="C21" s="196"/>
      <c r="D21" s="196"/>
      <c r="E21" s="196"/>
      <c r="F21" s="196"/>
      <c r="G21" s="196"/>
      <c r="H21" s="196"/>
      <c r="I21" s="196"/>
      <c r="J21" s="196"/>
      <c r="K21" s="196"/>
      <c r="L21" s="13"/>
      <c r="M21" s="13"/>
      <c r="N21" s="13"/>
      <c r="O21" s="197" t="s">
        <v>409</v>
      </c>
      <c r="P21" s="197"/>
      <c r="Q21" s="69" t="n">
        <v>5</v>
      </c>
      <c r="R21" s="69"/>
      <c r="S21" s="69" t="n">
        <v>1</v>
      </c>
      <c r="T21" s="69"/>
      <c r="U21" s="198" t="n">
        <v>32</v>
      </c>
      <c r="V21" s="198"/>
      <c r="W21" s="198"/>
      <c r="X21" s="13"/>
      <c r="Y21" s="13"/>
      <c r="Z21" s="13"/>
      <c r="AA21" s="13"/>
      <c r="AB21" s="13"/>
      <c r="AC21" s="13"/>
      <c r="AF21" s="195" t="n">
        <f aca="false">$A21</f>
        <v>10</v>
      </c>
      <c r="AG21" s="69" t="n">
        <v>5</v>
      </c>
      <c r="AH21" s="21" t="n">
        <f aca="false">(AG21/$S21)*$U21</f>
        <v>160</v>
      </c>
      <c r="AI21" s="21"/>
    </row>
    <row r="22" customFormat="false" ht="15" hidden="false" customHeight="true" outlineLevel="0" collapsed="false">
      <c r="A22" s="3" t="n">
        <v>11</v>
      </c>
      <c r="B22" s="196" t="s">
        <v>410</v>
      </c>
      <c r="C22" s="196"/>
      <c r="D22" s="196"/>
      <c r="E22" s="196"/>
      <c r="F22" s="196"/>
      <c r="G22" s="196"/>
      <c r="H22" s="196"/>
      <c r="I22" s="196"/>
      <c r="J22" s="196"/>
      <c r="K22" s="196"/>
      <c r="L22" s="13"/>
      <c r="M22" s="13"/>
      <c r="N22" s="13"/>
      <c r="O22" s="197" t="s">
        <v>236</v>
      </c>
      <c r="P22" s="197"/>
      <c r="Q22" s="69" t="n">
        <v>5</v>
      </c>
      <c r="R22" s="69"/>
      <c r="S22" s="69" t="n">
        <v>1</v>
      </c>
      <c r="T22" s="69"/>
      <c r="U22" s="198" t="n">
        <v>35.33</v>
      </c>
      <c r="V22" s="198"/>
      <c r="W22" s="198"/>
      <c r="X22" s="13"/>
      <c r="Y22" s="13"/>
      <c r="Z22" s="13"/>
      <c r="AA22" s="13"/>
      <c r="AB22" s="13"/>
      <c r="AC22" s="13"/>
      <c r="AF22" s="195" t="n">
        <f aca="false">$A22</f>
        <v>11</v>
      </c>
      <c r="AG22" s="69" t="n">
        <v>5</v>
      </c>
      <c r="AH22" s="21" t="n">
        <f aca="false">(AG22/$S22)*$U22</f>
        <v>176.65</v>
      </c>
      <c r="AI22" s="21"/>
    </row>
    <row r="23" customFormat="false" ht="15" hidden="false" customHeight="true" outlineLevel="0" collapsed="false">
      <c r="A23" s="3" t="n">
        <v>12</v>
      </c>
      <c r="B23" s="196" t="s">
        <v>411</v>
      </c>
      <c r="C23" s="196"/>
      <c r="D23" s="196"/>
      <c r="E23" s="196"/>
      <c r="F23" s="196"/>
      <c r="G23" s="196"/>
      <c r="H23" s="196"/>
      <c r="I23" s="196"/>
      <c r="J23" s="196"/>
      <c r="K23" s="196"/>
      <c r="L23" s="13"/>
      <c r="M23" s="13"/>
      <c r="N23" s="13"/>
      <c r="O23" s="197" t="s">
        <v>236</v>
      </c>
      <c r="P23" s="197"/>
      <c r="Q23" s="69" t="n">
        <v>5</v>
      </c>
      <c r="R23" s="69"/>
      <c r="S23" s="69" t="n">
        <v>1</v>
      </c>
      <c r="T23" s="69"/>
      <c r="U23" s="198" t="n">
        <v>109</v>
      </c>
      <c r="V23" s="198"/>
      <c r="W23" s="198"/>
      <c r="X23" s="13"/>
      <c r="Y23" s="13"/>
      <c r="Z23" s="13"/>
      <c r="AA23" s="13"/>
      <c r="AB23" s="13"/>
      <c r="AC23" s="13"/>
      <c r="AF23" s="195" t="n">
        <f aca="false">$A23</f>
        <v>12</v>
      </c>
      <c r="AG23" s="69" t="n">
        <v>5</v>
      </c>
      <c r="AH23" s="21" t="n">
        <f aca="false">(AG23/$S23)*$U23</f>
        <v>545</v>
      </c>
      <c r="AI23" s="21"/>
    </row>
    <row r="24" customFormat="false" ht="15" hidden="false" customHeight="true" outlineLevel="0" collapsed="false">
      <c r="A24" s="3" t="n">
        <v>13</v>
      </c>
      <c r="B24" s="196" t="s">
        <v>412</v>
      </c>
      <c r="C24" s="196"/>
      <c r="D24" s="196"/>
      <c r="E24" s="196"/>
      <c r="F24" s="196"/>
      <c r="G24" s="196"/>
      <c r="H24" s="196"/>
      <c r="I24" s="196"/>
      <c r="J24" s="196"/>
      <c r="K24" s="196"/>
      <c r="L24" s="13"/>
      <c r="M24" s="13"/>
      <c r="N24" s="13"/>
      <c r="O24" s="197" t="s">
        <v>413</v>
      </c>
      <c r="P24" s="197"/>
      <c r="Q24" s="69" t="n">
        <v>5</v>
      </c>
      <c r="R24" s="69"/>
      <c r="S24" s="69" t="n">
        <v>12</v>
      </c>
      <c r="T24" s="69"/>
      <c r="U24" s="198" t="n">
        <v>943</v>
      </c>
      <c r="V24" s="198"/>
      <c r="W24" s="198"/>
      <c r="X24" s="13"/>
      <c r="Y24" s="13"/>
      <c r="Z24" s="13"/>
      <c r="AA24" s="13"/>
      <c r="AB24" s="13"/>
      <c r="AC24" s="13"/>
      <c r="AF24" s="195" t="n">
        <f aca="false">$A24</f>
        <v>13</v>
      </c>
      <c r="AG24" s="69" t="n">
        <v>5</v>
      </c>
      <c r="AH24" s="21" t="n">
        <f aca="false">(AG24/$S24)*$U24</f>
        <v>392.916666666667</v>
      </c>
      <c r="AI24" s="21"/>
    </row>
    <row r="25" customFormat="false" ht="15" hidden="false" customHeight="true" outlineLevel="0" collapsed="false">
      <c r="A25" s="3" t="n">
        <v>14</v>
      </c>
      <c r="B25" s="196" t="s">
        <v>414</v>
      </c>
      <c r="C25" s="196"/>
      <c r="D25" s="196"/>
      <c r="E25" s="196"/>
      <c r="F25" s="196"/>
      <c r="G25" s="196"/>
      <c r="H25" s="196"/>
      <c r="I25" s="196"/>
      <c r="J25" s="196"/>
      <c r="K25" s="196"/>
      <c r="L25" s="13"/>
      <c r="M25" s="13"/>
      <c r="N25" s="13"/>
      <c r="O25" s="197" t="s">
        <v>413</v>
      </c>
      <c r="P25" s="197"/>
      <c r="Q25" s="69" t="n">
        <v>5</v>
      </c>
      <c r="R25" s="69"/>
      <c r="S25" s="69" t="n">
        <v>1</v>
      </c>
      <c r="T25" s="69"/>
      <c r="U25" s="198" t="n">
        <v>88.67</v>
      </c>
      <c r="V25" s="198"/>
      <c r="W25" s="198"/>
      <c r="X25" s="13"/>
      <c r="Y25" s="13"/>
      <c r="Z25" s="13"/>
      <c r="AA25" s="13"/>
      <c r="AB25" s="13"/>
      <c r="AC25" s="13"/>
      <c r="AF25" s="195" t="n">
        <f aca="false">$A25</f>
        <v>14</v>
      </c>
      <c r="AG25" s="69" t="n">
        <v>5</v>
      </c>
      <c r="AH25" s="21" t="n">
        <f aca="false">(AG25/$S25)*$U25</f>
        <v>443.35</v>
      </c>
      <c r="AI25" s="21"/>
    </row>
    <row r="26" customFormat="false" ht="15" hidden="false" customHeight="true" outlineLevel="0" collapsed="false">
      <c r="A26" s="3" t="n">
        <v>15</v>
      </c>
      <c r="B26" s="196" t="s">
        <v>415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3"/>
      <c r="M26" s="13"/>
      <c r="N26" s="13"/>
      <c r="O26" s="197" t="s">
        <v>236</v>
      </c>
      <c r="P26" s="197"/>
      <c r="Q26" s="69" t="n">
        <v>5</v>
      </c>
      <c r="R26" s="69"/>
      <c r="S26" s="69" t="n">
        <v>12</v>
      </c>
      <c r="T26" s="69"/>
      <c r="U26" s="198" t="n">
        <v>169.46</v>
      </c>
      <c r="V26" s="198"/>
      <c r="W26" s="198"/>
      <c r="X26" s="13"/>
      <c r="Y26" s="13"/>
      <c r="Z26" s="13"/>
      <c r="AA26" s="13"/>
      <c r="AB26" s="13"/>
      <c r="AC26" s="13"/>
      <c r="AF26" s="195" t="n">
        <f aca="false">$A26</f>
        <v>15</v>
      </c>
      <c r="AG26" s="69" t="n">
        <v>5</v>
      </c>
      <c r="AH26" s="21" t="n">
        <f aca="false">(AG26/$S26)*$U26</f>
        <v>70.6083333333333</v>
      </c>
      <c r="AI26" s="21"/>
    </row>
    <row r="27" customFormat="false" ht="15" hidden="false" customHeight="true" outlineLevel="0" collapsed="false">
      <c r="A27" s="3" t="n">
        <v>16</v>
      </c>
      <c r="B27" s="196" t="s">
        <v>416</v>
      </c>
      <c r="C27" s="196"/>
      <c r="D27" s="196"/>
      <c r="E27" s="196"/>
      <c r="F27" s="196"/>
      <c r="G27" s="196"/>
      <c r="H27" s="196"/>
      <c r="I27" s="196"/>
      <c r="J27" s="196"/>
      <c r="K27" s="196"/>
      <c r="L27" s="69"/>
      <c r="M27" s="69"/>
      <c r="N27" s="69"/>
      <c r="O27" s="197" t="s">
        <v>413</v>
      </c>
      <c r="P27" s="197"/>
      <c r="Q27" s="69" t="n">
        <v>10</v>
      </c>
      <c r="R27" s="69"/>
      <c r="S27" s="69" t="n">
        <v>1</v>
      </c>
      <c r="T27" s="69"/>
      <c r="U27" s="198" t="n">
        <v>29.95</v>
      </c>
      <c r="V27" s="198"/>
      <c r="W27" s="198"/>
      <c r="X27" s="69"/>
      <c r="Y27" s="69"/>
      <c r="Z27" s="69"/>
      <c r="AA27" s="69"/>
      <c r="AB27" s="69"/>
      <c r="AC27" s="69"/>
      <c r="AF27" s="195" t="n">
        <v>22</v>
      </c>
      <c r="AG27" s="69" t="n">
        <v>10</v>
      </c>
      <c r="AH27" s="21" t="n">
        <f aca="false">(AG27/$S27)*$U27</f>
        <v>299.5</v>
      </c>
      <c r="AI27" s="21"/>
    </row>
    <row r="28" customFormat="false" ht="15" hidden="false" customHeight="true" outlineLevel="0" collapsed="false">
      <c r="A28" s="3" t="n">
        <v>17</v>
      </c>
      <c r="B28" s="196" t="s">
        <v>417</v>
      </c>
      <c r="C28" s="196"/>
      <c r="D28" s="196"/>
      <c r="E28" s="196"/>
      <c r="F28" s="196"/>
      <c r="G28" s="196"/>
      <c r="H28" s="196"/>
      <c r="I28" s="196"/>
      <c r="J28" s="196"/>
      <c r="K28" s="196"/>
      <c r="L28" s="13"/>
      <c r="M28" s="13"/>
      <c r="N28" s="13"/>
      <c r="O28" s="197" t="s">
        <v>413</v>
      </c>
      <c r="P28" s="197"/>
      <c r="Q28" s="69" t="n">
        <v>5</v>
      </c>
      <c r="R28" s="69"/>
      <c r="S28" s="69" t="n">
        <v>1</v>
      </c>
      <c r="T28" s="69"/>
      <c r="U28" s="198" t="n">
        <v>55.51</v>
      </c>
      <c r="V28" s="198"/>
      <c r="W28" s="198"/>
      <c r="X28" s="13"/>
      <c r="Y28" s="13"/>
      <c r="Z28" s="13"/>
      <c r="AA28" s="13"/>
      <c r="AB28" s="13"/>
      <c r="AC28" s="13"/>
      <c r="AF28" s="195" t="n">
        <f aca="false">$A28</f>
        <v>17</v>
      </c>
      <c r="AG28" s="69" t="n">
        <v>5</v>
      </c>
      <c r="AH28" s="21" t="n">
        <f aca="false">(AG28/$S28)*$U28</f>
        <v>277.55</v>
      </c>
      <c r="AI28" s="21"/>
    </row>
    <row r="29" customFormat="false" ht="15" hidden="false" customHeight="true" outlineLevel="0" collapsed="false">
      <c r="A29" s="3" t="n">
        <v>18</v>
      </c>
      <c r="B29" s="196" t="s">
        <v>418</v>
      </c>
      <c r="C29" s="196"/>
      <c r="D29" s="196"/>
      <c r="E29" s="196"/>
      <c r="F29" s="196"/>
      <c r="G29" s="196"/>
      <c r="H29" s="196"/>
      <c r="I29" s="196"/>
      <c r="J29" s="196"/>
      <c r="K29" s="196"/>
      <c r="L29" s="69"/>
      <c r="M29" s="69"/>
      <c r="N29" s="69"/>
      <c r="O29" s="197" t="s">
        <v>419</v>
      </c>
      <c r="P29" s="197"/>
      <c r="Q29" s="69" t="n">
        <v>300</v>
      </c>
      <c r="R29" s="69"/>
      <c r="S29" s="69" t="n">
        <v>1</v>
      </c>
      <c r="T29" s="69"/>
      <c r="U29" s="198" t="n">
        <v>8.12</v>
      </c>
      <c r="V29" s="198"/>
      <c r="W29" s="198"/>
      <c r="X29" s="69"/>
      <c r="Y29" s="69"/>
      <c r="Z29" s="69"/>
      <c r="AA29" s="69"/>
      <c r="AB29" s="69"/>
      <c r="AC29" s="69"/>
      <c r="AF29" s="195" t="n">
        <v>27</v>
      </c>
      <c r="AG29" s="69" t="n">
        <v>300</v>
      </c>
      <c r="AH29" s="21" t="n">
        <f aca="false">(AG29/$S29)*$U29</f>
        <v>2436</v>
      </c>
      <c r="AI29" s="21"/>
    </row>
    <row r="30" customFormat="false" ht="15" hidden="false" customHeight="true" outlineLevel="0" collapsed="false">
      <c r="A30" s="3" t="n">
        <v>19</v>
      </c>
      <c r="B30" s="246" t="s">
        <v>420</v>
      </c>
      <c r="C30" s="246"/>
      <c r="D30" s="246"/>
      <c r="E30" s="246"/>
      <c r="F30" s="246"/>
      <c r="G30" s="246"/>
      <c r="H30" s="246"/>
      <c r="I30" s="246"/>
      <c r="J30" s="246"/>
      <c r="K30" s="246"/>
      <c r="L30" s="69"/>
      <c r="M30" s="69"/>
      <c r="N30" s="69"/>
      <c r="O30" s="197" t="s">
        <v>247</v>
      </c>
      <c r="P30" s="197"/>
      <c r="Q30" s="69" t="n">
        <v>15</v>
      </c>
      <c r="R30" s="69"/>
      <c r="S30" s="69" t="n">
        <v>1</v>
      </c>
      <c r="T30" s="69"/>
      <c r="U30" s="198" t="n">
        <v>65.1</v>
      </c>
      <c r="V30" s="198"/>
      <c r="W30" s="198"/>
      <c r="X30" s="69"/>
      <c r="Y30" s="69"/>
      <c r="Z30" s="69"/>
      <c r="AA30" s="69"/>
      <c r="AB30" s="69"/>
      <c r="AC30" s="69"/>
      <c r="AF30" s="195" t="n">
        <f aca="false">$A30</f>
        <v>19</v>
      </c>
      <c r="AG30" s="69" t="n">
        <v>15</v>
      </c>
      <c r="AH30" s="21" t="n">
        <f aca="false">(AG30/$S30)*$U30</f>
        <v>976.5</v>
      </c>
      <c r="AI30" s="21"/>
    </row>
    <row r="31" customFormat="false" ht="15" hidden="false" customHeight="true" outlineLevel="0" collapsed="false">
      <c r="A31" s="3" t="n">
        <v>20</v>
      </c>
      <c r="B31" s="196" t="s">
        <v>421</v>
      </c>
      <c r="C31" s="196"/>
      <c r="D31" s="196"/>
      <c r="E31" s="196"/>
      <c r="F31" s="196"/>
      <c r="G31" s="196"/>
      <c r="H31" s="196"/>
      <c r="I31" s="196"/>
      <c r="J31" s="196"/>
      <c r="K31" s="196"/>
      <c r="L31" s="69"/>
      <c r="M31" s="69"/>
      <c r="N31" s="69"/>
      <c r="O31" s="197" t="s">
        <v>247</v>
      </c>
      <c r="P31" s="197"/>
      <c r="Q31" s="69" t="n">
        <v>2</v>
      </c>
      <c r="R31" s="69"/>
      <c r="S31" s="69" t="n">
        <v>1</v>
      </c>
      <c r="T31" s="69"/>
      <c r="U31" s="198" t="n">
        <v>57.41</v>
      </c>
      <c r="V31" s="198"/>
      <c r="W31" s="198"/>
      <c r="X31" s="69"/>
      <c r="Y31" s="69"/>
      <c r="Z31" s="69"/>
      <c r="AA31" s="69"/>
      <c r="AB31" s="69"/>
      <c r="AC31" s="69"/>
      <c r="AF31" s="195" t="n">
        <f aca="false">$A31</f>
        <v>20</v>
      </c>
      <c r="AG31" s="69" t="n">
        <v>2</v>
      </c>
      <c r="AH31" s="21" t="n">
        <f aca="false">(AG31/$S31)*$U31</f>
        <v>114.82</v>
      </c>
      <c r="AI31" s="21"/>
    </row>
    <row r="32" customFormat="false" ht="15" hidden="false" customHeight="true" outlineLevel="0" collapsed="false">
      <c r="A32" s="3" t="n">
        <v>21</v>
      </c>
      <c r="B32" s="196" t="s">
        <v>422</v>
      </c>
      <c r="C32" s="196"/>
      <c r="D32" s="196"/>
      <c r="E32" s="196"/>
      <c r="F32" s="196"/>
      <c r="G32" s="196"/>
      <c r="H32" s="196"/>
      <c r="I32" s="196"/>
      <c r="J32" s="196"/>
      <c r="K32" s="196"/>
      <c r="L32" s="69"/>
      <c r="M32" s="69"/>
      <c r="N32" s="69"/>
      <c r="O32" s="197" t="s">
        <v>247</v>
      </c>
      <c r="P32" s="197"/>
      <c r="Q32" s="69" t="n">
        <v>2</v>
      </c>
      <c r="R32" s="69"/>
      <c r="S32" s="69" t="n">
        <v>1</v>
      </c>
      <c r="T32" s="69"/>
      <c r="U32" s="198" t="n">
        <v>122.87</v>
      </c>
      <c r="V32" s="198"/>
      <c r="W32" s="198"/>
      <c r="X32" s="69"/>
      <c r="Y32" s="69"/>
      <c r="Z32" s="69"/>
      <c r="AA32" s="69"/>
      <c r="AB32" s="69"/>
      <c r="AC32" s="69"/>
      <c r="AF32" s="195" t="n">
        <f aca="false">$A32</f>
        <v>21</v>
      </c>
      <c r="AG32" s="69" t="n">
        <v>2</v>
      </c>
      <c r="AH32" s="21" t="n">
        <f aca="false">(AG32/$S32)*$U32</f>
        <v>245.74</v>
      </c>
      <c r="AI32" s="21"/>
    </row>
    <row r="33" customFormat="false" ht="15" hidden="false" customHeight="true" outlineLevel="0" collapsed="false">
      <c r="A33" s="3" t="n">
        <v>22</v>
      </c>
      <c r="B33" s="196" t="s">
        <v>423</v>
      </c>
      <c r="C33" s="196"/>
      <c r="D33" s="196"/>
      <c r="E33" s="196"/>
      <c r="F33" s="196"/>
      <c r="G33" s="196"/>
      <c r="H33" s="196"/>
      <c r="I33" s="196"/>
      <c r="J33" s="196"/>
      <c r="K33" s="196"/>
      <c r="L33" s="69"/>
      <c r="M33" s="69"/>
      <c r="N33" s="69"/>
      <c r="O33" s="197" t="s">
        <v>424</v>
      </c>
      <c r="P33" s="197"/>
      <c r="Q33" s="69" t="n">
        <v>20</v>
      </c>
      <c r="R33" s="69"/>
      <c r="S33" s="69" t="n">
        <v>1</v>
      </c>
      <c r="T33" s="69"/>
      <c r="U33" s="198" t="n">
        <v>28.2</v>
      </c>
      <c r="V33" s="198"/>
      <c r="W33" s="198"/>
      <c r="X33" s="69"/>
      <c r="Y33" s="69"/>
      <c r="Z33" s="69"/>
      <c r="AA33" s="69"/>
      <c r="AB33" s="69"/>
      <c r="AC33" s="69"/>
      <c r="AF33" s="195" t="n">
        <f aca="false">$A33</f>
        <v>22</v>
      </c>
      <c r="AG33" s="69" t="n">
        <v>20</v>
      </c>
      <c r="AH33" s="21" t="n">
        <f aca="false">(AG33/$S33)*$U33</f>
        <v>564</v>
      </c>
      <c r="AI33" s="21"/>
    </row>
    <row r="34" customFormat="false" ht="15" hidden="false" customHeight="true" outlineLevel="0" collapsed="false">
      <c r="A34" s="3" t="n">
        <v>23</v>
      </c>
      <c r="B34" s="196" t="s">
        <v>425</v>
      </c>
      <c r="C34" s="196"/>
      <c r="D34" s="196"/>
      <c r="E34" s="196"/>
      <c r="F34" s="196"/>
      <c r="G34" s="196"/>
      <c r="H34" s="196"/>
      <c r="I34" s="196"/>
      <c r="J34" s="196"/>
      <c r="K34" s="196"/>
      <c r="L34" s="69"/>
      <c r="M34" s="69"/>
      <c r="N34" s="69"/>
      <c r="O34" s="197" t="s">
        <v>424</v>
      </c>
      <c r="P34" s="197"/>
      <c r="Q34" s="69" t="n">
        <v>20</v>
      </c>
      <c r="R34" s="69"/>
      <c r="S34" s="69" t="n">
        <v>1</v>
      </c>
      <c r="T34" s="69"/>
      <c r="U34" s="198" t="n">
        <v>48.77</v>
      </c>
      <c r="V34" s="198"/>
      <c r="W34" s="198"/>
      <c r="X34" s="69"/>
      <c r="Y34" s="69"/>
      <c r="Z34" s="69"/>
      <c r="AA34" s="69"/>
      <c r="AB34" s="69"/>
      <c r="AC34" s="69"/>
      <c r="AF34" s="195" t="n">
        <f aca="false">$A34</f>
        <v>23</v>
      </c>
      <c r="AG34" s="69" t="n">
        <v>20</v>
      </c>
      <c r="AH34" s="21" t="n">
        <f aca="false">(AG34/$S34)*$U34</f>
        <v>975.4</v>
      </c>
      <c r="AI34" s="21"/>
    </row>
    <row r="35" customFormat="false" ht="15" hidden="false" customHeight="true" outlineLevel="0" collapsed="false">
      <c r="A35" s="3" t="n">
        <v>24</v>
      </c>
      <c r="B35" s="196" t="s">
        <v>426</v>
      </c>
      <c r="C35" s="196"/>
      <c r="D35" s="196"/>
      <c r="E35" s="196"/>
      <c r="F35" s="196"/>
      <c r="G35" s="196"/>
      <c r="H35" s="196"/>
      <c r="I35" s="196"/>
      <c r="J35" s="196"/>
      <c r="K35" s="196"/>
      <c r="L35" s="69"/>
      <c r="M35" s="69"/>
      <c r="N35" s="69"/>
      <c r="O35" s="197" t="s">
        <v>247</v>
      </c>
      <c r="P35" s="197"/>
      <c r="Q35" s="69" t="n">
        <v>2</v>
      </c>
      <c r="R35" s="69"/>
      <c r="S35" s="69" t="n">
        <v>12</v>
      </c>
      <c r="T35" s="69"/>
      <c r="U35" s="198" t="n">
        <v>47.28</v>
      </c>
      <c r="V35" s="198"/>
      <c r="W35" s="198"/>
      <c r="X35" s="69"/>
      <c r="Y35" s="69"/>
      <c r="Z35" s="69"/>
      <c r="AA35" s="69"/>
      <c r="AB35" s="69"/>
      <c r="AC35" s="69"/>
      <c r="AF35" s="195" t="n">
        <f aca="false">$A35</f>
        <v>24</v>
      </c>
      <c r="AG35" s="69" t="n">
        <v>2</v>
      </c>
      <c r="AH35" s="21" t="n">
        <f aca="false">(AG35/$S35)*$U35</f>
        <v>7.88</v>
      </c>
      <c r="AI35" s="21"/>
    </row>
    <row r="36" customFormat="false" ht="15" hidden="false" customHeight="true" outlineLevel="0" collapsed="false">
      <c r="A36" s="3" t="n">
        <v>25</v>
      </c>
      <c r="B36" s="196" t="s">
        <v>427</v>
      </c>
      <c r="C36" s="196"/>
      <c r="D36" s="196"/>
      <c r="E36" s="196"/>
      <c r="F36" s="196"/>
      <c r="G36" s="196"/>
      <c r="H36" s="196"/>
      <c r="I36" s="196"/>
      <c r="J36" s="196"/>
      <c r="K36" s="196"/>
      <c r="L36" s="69"/>
      <c r="M36" s="69"/>
      <c r="N36" s="69"/>
      <c r="O36" s="197" t="s">
        <v>247</v>
      </c>
      <c r="P36" s="197"/>
      <c r="Q36" s="69" t="n">
        <v>2</v>
      </c>
      <c r="R36" s="69"/>
      <c r="S36" s="69" t="n">
        <v>12</v>
      </c>
      <c r="T36" s="69"/>
      <c r="U36" s="198" t="n">
        <v>46.64</v>
      </c>
      <c r="V36" s="198"/>
      <c r="W36" s="198"/>
      <c r="X36" s="69"/>
      <c r="Y36" s="69"/>
      <c r="Z36" s="69"/>
      <c r="AA36" s="69"/>
      <c r="AB36" s="69"/>
      <c r="AC36" s="69"/>
      <c r="AF36" s="195" t="n">
        <f aca="false">$A36</f>
        <v>25</v>
      </c>
      <c r="AG36" s="69" t="n">
        <v>2</v>
      </c>
      <c r="AH36" s="21" t="n">
        <f aca="false">(AG36/$S36)*$U36</f>
        <v>7.77333333333333</v>
      </c>
      <c r="AI36" s="21"/>
    </row>
    <row r="37" customFormat="false" ht="15" hidden="false" customHeight="true" outlineLevel="0" collapsed="false">
      <c r="A37" s="3" t="n">
        <v>26</v>
      </c>
      <c r="B37" s="196" t="s">
        <v>428</v>
      </c>
      <c r="C37" s="196"/>
      <c r="D37" s="196"/>
      <c r="E37" s="196"/>
      <c r="F37" s="196"/>
      <c r="G37" s="196"/>
      <c r="H37" s="196"/>
      <c r="I37" s="196"/>
      <c r="J37" s="196"/>
      <c r="K37" s="196"/>
      <c r="L37" s="69"/>
      <c r="M37" s="69"/>
      <c r="N37" s="69"/>
      <c r="O37" s="197" t="s">
        <v>247</v>
      </c>
      <c r="P37" s="197"/>
      <c r="Q37" s="69" t="n">
        <v>1</v>
      </c>
      <c r="R37" s="69"/>
      <c r="S37" s="69" t="n">
        <v>12</v>
      </c>
      <c r="T37" s="69"/>
      <c r="U37" s="198" t="n">
        <v>91.53</v>
      </c>
      <c r="V37" s="198"/>
      <c r="W37" s="198"/>
      <c r="X37" s="69"/>
      <c r="Y37" s="69"/>
      <c r="Z37" s="69"/>
      <c r="AA37" s="69"/>
      <c r="AB37" s="69"/>
      <c r="AC37" s="69"/>
      <c r="AF37" s="195" t="n">
        <f aca="false">$A37</f>
        <v>26</v>
      </c>
      <c r="AG37" s="69" t="n">
        <v>1</v>
      </c>
      <c r="AH37" s="21" t="n">
        <f aca="false">(AG37/$S37)*$U37</f>
        <v>7.6275</v>
      </c>
      <c r="AI37" s="21"/>
    </row>
    <row r="38" customFormat="false" ht="15" hidden="false" customHeight="true" outlineLevel="0" collapsed="false">
      <c r="A38" s="3" t="n">
        <v>27</v>
      </c>
      <c r="B38" s="196" t="s">
        <v>429</v>
      </c>
      <c r="C38" s="196"/>
      <c r="D38" s="196"/>
      <c r="E38" s="196"/>
      <c r="F38" s="196"/>
      <c r="G38" s="196"/>
      <c r="H38" s="196"/>
      <c r="I38" s="196"/>
      <c r="J38" s="196"/>
      <c r="K38" s="196"/>
      <c r="L38" s="69"/>
      <c r="M38" s="69"/>
      <c r="N38" s="69"/>
      <c r="O38" s="197" t="s">
        <v>247</v>
      </c>
      <c r="P38" s="197"/>
      <c r="Q38" s="69" t="n">
        <v>2</v>
      </c>
      <c r="R38" s="69"/>
      <c r="S38" s="69" t="n">
        <v>12</v>
      </c>
      <c r="T38" s="69"/>
      <c r="U38" s="198" t="n">
        <v>60.42</v>
      </c>
      <c r="V38" s="198"/>
      <c r="W38" s="198"/>
      <c r="X38" s="69"/>
      <c r="Y38" s="69"/>
      <c r="Z38" s="69"/>
      <c r="AA38" s="69"/>
      <c r="AB38" s="69"/>
      <c r="AC38" s="69"/>
      <c r="AF38" s="195" t="n">
        <f aca="false">$A38</f>
        <v>27</v>
      </c>
      <c r="AG38" s="69" t="n">
        <v>2</v>
      </c>
      <c r="AH38" s="21" t="n">
        <f aca="false">(AG38/$S38)*$U38</f>
        <v>10.07</v>
      </c>
      <c r="AI38" s="21"/>
    </row>
    <row r="39" customFormat="false" ht="15" hidden="false" customHeight="true" outlineLevel="0" collapsed="false">
      <c r="A39" s="3" t="n">
        <v>28</v>
      </c>
      <c r="B39" s="196" t="s">
        <v>430</v>
      </c>
      <c r="C39" s="196"/>
      <c r="D39" s="196"/>
      <c r="E39" s="196"/>
      <c r="F39" s="196"/>
      <c r="G39" s="196"/>
      <c r="H39" s="196"/>
      <c r="I39" s="196"/>
      <c r="J39" s="196"/>
      <c r="K39" s="196"/>
      <c r="L39" s="69"/>
      <c r="M39" s="69"/>
      <c r="N39" s="69"/>
      <c r="O39" s="197" t="s">
        <v>247</v>
      </c>
      <c r="P39" s="197"/>
      <c r="Q39" s="69" t="n">
        <v>2</v>
      </c>
      <c r="R39" s="69"/>
      <c r="S39" s="69" t="n">
        <v>6</v>
      </c>
      <c r="T39" s="69"/>
      <c r="U39" s="198" t="n">
        <v>53.12</v>
      </c>
      <c r="V39" s="198"/>
      <c r="W39" s="198"/>
      <c r="X39" s="69"/>
      <c r="Y39" s="69"/>
      <c r="Z39" s="69"/>
      <c r="AA39" s="69"/>
      <c r="AB39" s="69"/>
      <c r="AC39" s="69"/>
      <c r="AF39" s="195" t="n">
        <f aca="false">$A39</f>
        <v>28</v>
      </c>
      <c r="AG39" s="69" t="n">
        <v>2</v>
      </c>
      <c r="AH39" s="21" t="n">
        <f aca="false">(AG39/$S39)*$U39</f>
        <v>17.7066666666667</v>
      </c>
      <c r="AI39" s="21"/>
    </row>
    <row r="40" customFormat="false" ht="15" hidden="false" customHeight="true" outlineLevel="0" collapsed="false">
      <c r="A40" s="3" t="n">
        <v>29</v>
      </c>
      <c r="B40" s="196" t="s">
        <v>431</v>
      </c>
      <c r="C40" s="196"/>
      <c r="D40" s="196"/>
      <c r="E40" s="196"/>
      <c r="F40" s="196"/>
      <c r="G40" s="196"/>
      <c r="H40" s="196"/>
      <c r="I40" s="196"/>
      <c r="J40" s="196"/>
      <c r="K40" s="196"/>
      <c r="L40" s="69"/>
      <c r="M40" s="69"/>
      <c r="N40" s="69"/>
      <c r="O40" s="197" t="s">
        <v>247</v>
      </c>
      <c r="P40" s="197"/>
      <c r="Q40" s="69" t="n">
        <v>100</v>
      </c>
      <c r="R40" s="69"/>
      <c r="S40" s="69" t="n">
        <v>6</v>
      </c>
      <c r="T40" s="69"/>
      <c r="U40" s="198" t="n">
        <v>13.1</v>
      </c>
      <c r="V40" s="198"/>
      <c r="W40" s="198"/>
      <c r="X40" s="69"/>
      <c r="Y40" s="69"/>
      <c r="Z40" s="69"/>
      <c r="AA40" s="69"/>
      <c r="AB40" s="69"/>
      <c r="AC40" s="69"/>
      <c r="AF40" s="195" t="n">
        <f aca="false">$A40</f>
        <v>29</v>
      </c>
      <c r="AG40" s="69" t="n">
        <v>100</v>
      </c>
      <c r="AH40" s="21" t="n">
        <f aca="false">(AG40/$S40)*$U40</f>
        <v>218.333333333333</v>
      </c>
      <c r="AI40" s="21"/>
    </row>
    <row r="41" customFormat="false" ht="15" hidden="false" customHeight="true" outlineLevel="0" collapsed="false">
      <c r="A41" s="3" t="n">
        <v>30</v>
      </c>
      <c r="B41" s="196" t="s">
        <v>432</v>
      </c>
      <c r="C41" s="196"/>
      <c r="D41" s="196"/>
      <c r="E41" s="196"/>
      <c r="F41" s="196"/>
      <c r="G41" s="196"/>
      <c r="H41" s="196"/>
      <c r="I41" s="196"/>
      <c r="J41" s="196"/>
      <c r="K41" s="196"/>
      <c r="L41" s="69"/>
      <c r="M41" s="69"/>
      <c r="N41" s="69"/>
      <c r="O41" s="197" t="s">
        <v>247</v>
      </c>
      <c r="P41" s="197"/>
      <c r="Q41" s="69" t="n">
        <v>1</v>
      </c>
      <c r="R41" s="69"/>
      <c r="S41" s="69" t="n">
        <v>12</v>
      </c>
      <c r="T41" s="69"/>
      <c r="U41" s="198" t="n">
        <v>456.2</v>
      </c>
      <c r="V41" s="198"/>
      <c r="W41" s="198"/>
      <c r="X41" s="69"/>
      <c r="Y41" s="69"/>
      <c r="Z41" s="69"/>
      <c r="AA41" s="69"/>
      <c r="AB41" s="69"/>
      <c r="AC41" s="69"/>
      <c r="AF41" s="195" t="n">
        <f aca="false">$A41</f>
        <v>30</v>
      </c>
      <c r="AG41" s="69" t="n">
        <v>1</v>
      </c>
      <c r="AH41" s="21" t="n">
        <f aca="false">(AG41/$S41)*$U41</f>
        <v>38.0166666666667</v>
      </c>
      <c r="AI41" s="21"/>
    </row>
    <row r="42" customFormat="false" ht="15" hidden="false" customHeight="true" outlineLevel="0" collapsed="false">
      <c r="A42" s="3" t="n">
        <v>31</v>
      </c>
      <c r="B42" s="196" t="s">
        <v>433</v>
      </c>
      <c r="C42" s="196"/>
      <c r="D42" s="196"/>
      <c r="E42" s="196"/>
      <c r="F42" s="196"/>
      <c r="G42" s="196"/>
      <c r="H42" s="196"/>
      <c r="I42" s="196"/>
      <c r="J42" s="196"/>
      <c r="K42" s="196"/>
      <c r="L42" s="69"/>
      <c r="M42" s="69"/>
      <c r="N42" s="69"/>
      <c r="O42" s="197" t="s">
        <v>236</v>
      </c>
      <c r="P42" s="197"/>
      <c r="Q42" s="69" t="n">
        <v>1</v>
      </c>
      <c r="R42" s="69"/>
      <c r="S42" s="69" t="n">
        <v>6</v>
      </c>
      <c r="T42" s="69"/>
      <c r="U42" s="198" t="n">
        <v>99.24</v>
      </c>
      <c r="V42" s="198"/>
      <c r="W42" s="198"/>
      <c r="X42" s="69"/>
      <c r="Y42" s="69"/>
      <c r="Z42" s="69"/>
      <c r="AA42" s="69"/>
      <c r="AB42" s="69"/>
      <c r="AC42" s="69"/>
      <c r="AF42" s="195" t="n">
        <f aca="false">$A42</f>
        <v>31</v>
      </c>
      <c r="AG42" s="69" t="n">
        <v>1</v>
      </c>
      <c r="AH42" s="21" t="n">
        <f aca="false">(AG42/$S42)*$U42</f>
        <v>16.54</v>
      </c>
      <c r="AI42" s="21"/>
    </row>
    <row r="43" customFormat="false" ht="15" hidden="false" customHeight="true" outlineLevel="0" collapsed="false">
      <c r="A43" s="3" t="n">
        <v>32</v>
      </c>
      <c r="B43" s="196" t="s">
        <v>434</v>
      </c>
      <c r="C43" s="196"/>
      <c r="D43" s="196"/>
      <c r="E43" s="196"/>
      <c r="F43" s="196"/>
      <c r="G43" s="196"/>
      <c r="H43" s="196"/>
      <c r="I43" s="196"/>
      <c r="J43" s="196"/>
      <c r="K43" s="196"/>
      <c r="L43" s="69"/>
      <c r="M43" s="69"/>
      <c r="N43" s="69"/>
      <c r="O43" s="197" t="s">
        <v>247</v>
      </c>
      <c r="P43" s="197"/>
      <c r="Q43" s="69" t="n">
        <v>1</v>
      </c>
      <c r="R43" s="69"/>
      <c r="S43" s="69" t="n">
        <v>12</v>
      </c>
      <c r="T43" s="69"/>
      <c r="U43" s="198" t="n">
        <v>150.05</v>
      </c>
      <c r="V43" s="198"/>
      <c r="W43" s="198"/>
      <c r="X43" s="69"/>
      <c r="Y43" s="69"/>
      <c r="Z43" s="69"/>
      <c r="AA43" s="69"/>
      <c r="AB43" s="69"/>
      <c r="AC43" s="69"/>
      <c r="AF43" s="195" t="n">
        <f aca="false">$A43</f>
        <v>32</v>
      </c>
      <c r="AG43" s="69" t="n">
        <v>1</v>
      </c>
      <c r="AH43" s="21" t="n">
        <f aca="false">(AG43/$S43)*$U43</f>
        <v>12.5041666666667</v>
      </c>
      <c r="AI43" s="21"/>
    </row>
    <row r="44" customFormat="false" ht="24.75" hidden="false" customHeight="true" outlineLevel="0" collapsed="false">
      <c r="A44" s="3" t="n">
        <v>33</v>
      </c>
      <c r="B44" s="196" t="s">
        <v>435</v>
      </c>
      <c r="C44" s="196"/>
      <c r="D44" s="196"/>
      <c r="E44" s="196"/>
      <c r="F44" s="196"/>
      <c r="G44" s="196"/>
      <c r="H44" s="196"/>
      <c r="I44" s="196"/>
      <c r="J44" s="196"/>
      <c r="K44" s="196"/>
      <c r="L44" s="69"/>
      <c r="M44" s="69"/>
      <c r="N44" s="69"/>
      <c r="O44" s="197" t="s">
        <v>247</v>
      </c>
      <c r="P44" s="197"/>
      <c r="Q44" s="69" t="n">
        <v>1</v>
      </c>
      <c r="R44" s="69"/>
      <c r="S44" s="69" t="n">
        <v>12</v>
      </c>
      <c r="T44" s="69"/>
      <c r="U44" s="198" t="n">
        <v>253.87</v>
      </c>
      <c r="V44" s="198"/>
      <c r="W44" s="198"/>
      <c r="X44" s="69"/>
      <c r="Y44" s="69"/>
      <c r="Z44" s="69"/>
      <c r="AA44" s="69"/>
      <c r="AB44" s="69"/>
      <c r="AC44" s="69"/>
      <c r="AF44" s="195" t="n">
        <f aca="false">$A44</f>
        <v>33</v>
      </c>
      <c r="AG44" s="69" t="n">
        <v>1</v>
      </c>
      <c r="AH44" s="21" t="n">
        <f aca="false">(AG44/$S44)*$U44</f>
        <v>21.1558333333333</v>
      </c>
      <c r="AI44" s="21"/>
    </row>
    <row r="45" customFormat="false" ht="15" hidden="false" customHeight="true" outlineLevel="0" collapsed="false">
      <c r="A45" s="3" t="n">
        <v>34</v>
      </c>
      <c r="B45" s="196" t="s">
        <v>436</v>
      </c>
      <c r="C45" s="196"/>
      <c r="D45" s="196"/>
      <c r="E45" s="196"/>
      <c r="F45" s="196"/>
      <c r="G45" s="196"/>
      <c r="H45" s="196"/>
      <c r="I45" s="196"/>
      <c r="J45" s="196"/>
      <c r="K45" s="196"/>
      <c r="L45" s="69"/>
      <c r="M45" s="69"/>
      <c r="N45" s="69"/>
      <c r="O45" s="197" t="s">
        <v>437</v>
      </c>
      <c r="P45" s="197"/>
      <c r="Q45" s="69" t="n">
        <v>2</v>
      </c>
      <c r="R45" s="69"/>
      <c r="S45" s="69" t="n">
        <v>4</v>
      </c>
      <c r="T45" s="69"/>
      <c r="U45" s="198" t="n">
        <v>22.01</v>
      </c>
      <c r="V45" s="198"/>
      <c r="W45" s="198"/>
      <c r="X45" s="69"/>
      <c r="Y45" s="69"/>
      <c r="Z45" s="69"/>
      <c r="AA45" s="69"/>
      <c r="AB45" s="69"/>
      <c r="AC45" s="69"/>
      <c r="AF45" s="195" t="n">
        <f aca="false">$A45</f>
        <v>34</v>
      </c>
      <c r="AG45" s="69" t="n">
        <v>2</v>
      </c>
      <c r="AH45" s="21" t="n">
        <f aca="false">(AG45/$S45)*$U45</f>
        <v>11.005</v>
      </c>
      <c r="AI45" s="21"/>
    </row>
    <row r="46" customFormat="false" ht="15" hidden="false" customHeight="true" outlineLevel="0" collapsed="false">
      <c r="A46" s="3" t="n">
        <v>35</v>
      </c>
      <c r="B46" s="196" t="s">
        <v>438</v>
      </c>
      <c r="C46" s="196"/>
      <c r="D46" s="196"/>
      <c r="E46" s="196"/>
      <c r="F46" s="196"/>
      <c r="G46" s="196"/>
      <c r="H46" s="196"/>
      <c r="I46" s="196"/>
      <c r="J46" s="196"/>
      <c r="K46" s="196"/>
      <c r="L46" s="69"/>
      <c r="M46" s="69"/>
      <c r="N46" s="69"/>
      <c r="O46" s="197" t="s">
        <v>437</v>
      </c>
      <c r="P46" s="197"/>
      <c r="Q46" s="69" t="n">
        <v>2</v>
      </c>
      <c r="R46" s="69"/>
      <c r="S46" s="69" t="n">
        <v>4</v>
      </c>
      <c r="T46" s="69"/>
      <c r="U46" s="198" t="n">
        <v>22.01</v>
      </c>
      <c r="V46" s="198"/>
      <c r="W46" s="198"/>
      <c r="X46" s="69"/>
      <c r="Y46" s="69"/>
      <c r="Z46" s="69"/>
      <c r="AA46" s="69"/>
      <c r="AB46" s="69"/>
      <c r="AC46" s="69"/>
      <c r="AF46" s="195" t="n">
        <f aca="false">$A46</f>
        <v>35</v>
      </c>
      <c r="AG46" s="69" t="n">
        <v>2</v>
      </c>
      <c r="AH46" s="21" t="n">
        <f aca="false">(AG46/$S46)*$U46</f>
        <v>11.005</v>
      </c>
      <c r="AI46" s="21"/>
    </row>
    <row r="47" customFormat="false" ht="24.75" hidden="false" customHeight="true" outlineLevel="0" collapsed="false">
      <c r="A47" s="3" t="n">
        <v>36</v>
      </c>
      <c r="B47" s="196" t="s">
        <v>439</v>
      </c>
      <c r="C47" s="196"/>
      <c r="D47" s="196"/>
      <c r="E47" s="196"/>
      <c r="F47" s="196"/>
      <c r="G47" s="196"/>
      <c r="H47" s="196"/>
      <c r="I47" s="196"/>
      <c r="J47" s="196"/>
      <c r="K47" s="196"/>
      <c r="L47" s="69"/>
      <c r="M47" s="69"/>
      <c r="N47" s="69"/>
      <c r="O47" s="197" t="s">
        <v>247</v>
      </c>
      <c r="P47" s="197"/>
      <c r="Q47" s="69" t="n">
        <v>2</v>
      </c>
      <c r="R47" s="69"/>
      <c r="S47" s="69" t="n">
        <v>6</v>
      </c>
      <c r="T47" s="69"/>
      <c r="U47" s="198" t="n">
        <v>27.22</v>
      </c>
      <c r="V47" s="198"/>
      <c r="W47" s="198"/>
      <c r="X47" s="69"/>
      <c r="Y47" s="69"/>
      <c r="Z47" s="69"/>
      <c r="AA47" s="69"/>
      <c r="AB47" s="69"/>
      <c r="AC47" s="69"/>
      <c r="AF47" s="195" t="n">
        <f aca="false">$A47</f>
        <v>36</v>
      </c>
      <c r="AG47" s="69" t="n">
        <v>2</v>
      </c>
      <c r="AH47" s="21" t="n">
        <f aca="false">(AG47/$S47)*$U47</f>
        <v>9.07333333333333</v>
      </c>
      <c r="AI47" s="21"/>
    </row>
    <row r="48" customFormat="false" ht="24.75" hidden="false" customHeight="true" outlineLevel="0" collapsed="false">
      <c r="A48" s="3" t="n">
        <v>37</v>
      </c>
      <c r="B48" s="196" t="s">
        <v>440</v>
      </c>
      <c r="C48" s="196"/>
      <c r="D48" s="196"/>
      <c r="E48" s="196"/>
      <c r="F48" s="196"/>
      <c r="G48" s="196"/>
      <c r="H48" s="196"/>
      <c r="I48" s="196"/>
      <c r="J48" s="196"/>
      <c r="K48" s="196"/>
      <c r="L48" s="69"/>
      <c r="M48" s="69"/>
      <c r="N48" s="69"/>
      <c r="O48" s="197" t="s">
        <v>247</v>
      </c>
      <c r="P48" s="197"/>
      <c r="Q48" s="69" t="n">
        <v>2</v>
      </c>
      <c r="R48" s="69"/>
      <c r="S48" s="69" t="n">
        <v>1</v>
      </c>
      <c r="T48" s="69"/>
      <c r="U48" s="245" t="n">
        <v>193.47</v>
      </c>
      <c r="V48" s="245"/>
      <c r="W48" s="245"/>
      <c r="X48" s="69"/>
      <c r="Y48" s="69"/>
      <c r="Z48" s="69"/>
      <c r="AA48" s="69"/>
      <c r="AB48" s="69"/>
      <c r="AC48" s="69"/>
      <c r="AF48" s="195" t="n">
        <f aca="false">$A48</f>
        <v>37</v>
      </c>
      <c r="AG48" s="69" t="n">
        <v>2</v>
      </c>
      <c r="AH48" s="21" t="n">
        <f aca="false">(AG48/$S48)*$U48</f>
        <v>386.94</v>
      </c>
      <c r="AI48" s="21"/>
    </row>
    <row r="49" customFormat="false" ht="24.75" hidden="false" customHeight="true" outlineLevel="0" collapsed="false">
      <c r="A49" s="3" t="n">
        <v>38</v>
      </c>
      <c r="B49" s="196" t="s">
        <v>441</v>
      </c>
      <c r="C49" s="196"/>
      <c r="D49" s="196"/>
      <c r="E49" s="196"/>
      <c r="F49" s="196"/>
      <c r="G49" s="196"/>
      <c r="H49" s="196"/>
      <c r="I49" s="196"/>
      <c r="J49" s="196"/>
      <c r="K49" s="196"/>
      <c r="L49" s="69"/>
      <c r="M49" s="69"/>
      <c r="N49" s="69"/>
      <c r="O49" s="197" t="s">
        <v>247</v>
      </c>
      <c r="P49" s="197"/>
      <c r="Q49" s="69" t="n">
        <v>2</v>
      </c>
      <c r="R49" s="69"/>
      <c r="S49" s="69" t="n">
        <v>1</v>
      </c>
      <c r="T49" s="69"/>
      <c r="U49" s="245" t="n">
        <v>71.5</v>
      </c>
      <c r="V49" s="245"/>
      <c r="W49" s="245"/>
      <c r="X49" s="69"/>
      <c r="Y49" s="69"/>
      <c r="Z49" s="69"/>
      <c r="AA49" s="69"/>
      <c r="AB49" s="69"/>
      <c r="AC49" s="69"/>
      <c r="AF49" s="195" t="n">
        <f aca="false">$A49</f>
        <v>38</v>
      </c>
      <c r="AG49" s="69" t="n">
        <v>2</v>
      </c>
      <c r="AH49" s="21" t="n">
        <f aca="false">(AG49/$S49)*$U49</f>
        <v>143</v>
      </c>
      <c r="AI49" s="21"/>
    </row>
    <row r="50" customFormat="false" ht="24.75" hidden="false" customHeight="true" outlineLevel="0" collapsed="false">
      <c r="A50" s="3" t="n">
        <v>39</v>
      </c>
      <c r="B50" s="196" t="s">
        <v>442</v>
      </c>
      <c r="C50" s="196"/>
      <c r="D50" s="196"/>
      <c r="E50" s="196"/>
      <c r="F50" s="196"/>
      <c r="G50" s="196"/>
      <c r="H50" s="196"/>
      <c r="I50" s="196"/>
      <c r="J50" s="196"/>
      <c r="K50" s="196"/>
      <c r="L50" s="69"/>
      <c r="M50" s="69"/>
      <c r="N50" s="69"/>
      <c r="O50" s="197" t="s">
        <v>247</v>
      </c>
      <c r="P50" s="197"/>
      <c r="Q50" s="69" t="n">
        <v>2</v>
      </c>
      <c r="R50" s="69"/>
      <c r="S50" s="69" t="n">
        <v>1</v>
      </c>
      <c r="T50" s="69"/>
      <c r="U50" s="245" t="n">
        <v>75.87</v>
      </c>
      <c r="V50" s="245"/>
      <c r="W50" s="245"/>
      <c r="X50" s="69"/>
      <c r="Y50" s="69"/>
      <c r="Z50" s="69"/>
      <c r="AA50" s="69"/>
      <c r="AB50" s="69"/>
      <c r="AC50" s="69"/>
      <c r="AF50" s="195" t="n">
        <f aca="false">$A50</f>
        <v>39</v>
      </c>
      <c r="AG50" s="69" t="n">
        <v>2</v>
      </c>
      <c r="AH50" s="21" t="n">
        <f aca="false">(AG50/$S50)*$U50</f>
        <v>151.74</v>
      </c>
      <c r="AI50" s="21"/>
    </row>
    <row r="51" customFormat="false" ht="24.75" hidden="false" customHeight="true" outlineLevel="0" collapsed="false">
      <c r="A51" s="3" t="n">
        <v>40</v>
      </c>
      <c r="B51" s="196" t="s">
        <v>443</v>
      </c>
      <c r="C51" s="196"/>
      <c r="D51" s="196"/>
      <c r="E51" s="196"/>
      <c r="F51" s="196"/>
      <c r="G51" s="196"/>
      <c r="H51" s="196"/>
      <c r="I51" s="196"/>
      <c r="J51" s="196"/>
      <c r="K51" s="196"/>
      <c r="L51" s="69"/>
      <c r="M51" s="69"/>
      <c r="N51" s="69"/>
      <c r="O51" s="197" t="s">
        <v>247</v>
      </c>
      <c r="P51" s="197"/>
      <c r="Q51" s="69" t="n">
        <v>2</v>
      </c>
      <c r="R51" s="69"/>
      <c r="S51" s="69" t="n">
        <v>1</v>
      </c>
      <c r="T51" s="69"/>
      <c r="U51" s="245" t="n">
        <v>58.19</v>
      </c>
      <c r="V51" s="245"/>
      <c r="W51" s="245"/>
      <c r="X51" s="69"/>
      <c r="Y51" s="69"/>
      <c r="Z51" s="69"/>
      <c r="AA51" s="69"/>
      <c r="AB51" s="69"/>
      <c r="AC51" s="69"/>
      <c r="AF51" s="195" t="n">
        <f aca="false">$A51</f>
        <v>40</v>
      </c>
      <c r="AG51" s="69" t="n">
        <v>2</v>
      </c>
      <c r="AH51" s="21" t="n">
        <f aca="false">(AG51/$S51)*$U51</f>
        <v>116.38</v>
      </c>
      <c r="AI51" s="21"/>
    </row>
    <row r="52" customFormat="false" ht="24.75" hidden="false" customHeight="true" outlineLevel="0" collapsed="false">
      <c r="A52" s="3" t="n">
        <v>41</v>
      </c>
      <c r="B52" s="196" t="s">
        <v>444</v>
      </c>
      <c r="C52" s="196"/>
      <c r="D52" s="196"/>
      <c r="E52" s="196"/>
      <c r="F52" s="196"/>
      <c r="G52" s="196"/>
      <c r="H52" s="196"/>
      <c r="I52" s="196"/>
      <c r="J52" s="196"/>
      <c r="K52" s="196"/>
      <c r="L52" s="69"/>
      <c r="M52" s="69"/>
      <c r="N52" s="69"/>
      <c r="O52" s="197" t="s">
        <v>247</v>
      </c>
      <c r="P52" s="197"/>
      <c r="Q52" s="69" t="n">
        <v>2</v>
      </c>
      <c r="R52" s="69"/>
      <c r="S52" s="69" t="n">
        <v>1</v>
      </c>
      <c r="T52" s="69"/>
      <c r="U52" s="245" t="n">
        <v>48.58</v>
      </c>
      <c r="V52" s="245"/>
      <c r="W52" s="245"/>
      <c r="X52" s="69"/>
      <c r="Y52" s="69"/>
      <c r="Z52" s="69"/>
      <c r="AA52" s="69"/>
      <c r="AB52" s="69"/>
      <c r="AC52" s="69"/>
      <c r="AF52" s="195" t="n">
        <f aca="false">$A52</f>
        <v>41</v>
      </c>
      <c r="AG52" s="69" t="n">
        <v>2</v>
      </c>
      <c r="AH52" s="21" t="n">
        <f aca="false">(AG52/$S52)*$U52</f>
        <v>97.16</v>
      </c>
      <c r="AI52" s="21"/>
    </row>
    <row r="53" customFormat="false" ht="24.75" hidden="false" customHeight="true" outlineLevel="0" collapsed="false">
      <c r="A53" s="3" t="n">
        <v>42</v>
      </c>
      <c r="B53" s="196" t="s">
        <v>445</v>
      </c>
      <c r="C53" s="196"/>
      <c r="D53" s="196"/>
      <c r="E53" s="196"/>
      <c r="F53" s="196"/>
      <c r="G53" s="196"/>
      <c r="H53" s="196"/>
      <c r="I53" s="196"/>
      <c r="J53" s="196"/>
      <c r="K53" s="196"/>
      <c r="L53" s="69"/>
      <c r="M53" s="69"/>
      <c r="N53" s="69"/>
      <c r="O53" s="197" t="s">
        <v>247</v>
      </c>
      <c r="P53" s="197"/>
      <c r="Q53" s="69" t="n">
        <v>2</v>
      </c>
      <c r="R53" s="69"/>
      <c r="S53" s="69" t="n">
        <v>1</v>
      </c>
      <c r="T53" s="69"/>
      <c r="U53" s="245" t="n">
        <v>84.93</v>
      </c>
      <c r="V53" s="245"/>
      <c r="W53" s="245"/>
      <c r="X53" s="69"/>
      <c r="Y53" s="69"/>
      <c r="Z53" s="69"/>
      <c r="AA53" s="69"/>
      <c r="AB53" s="69"/>
      <c r="AC53" s="69"/>
      <c r="AF53" s="195" t="n">
        <f aca="false">$A53</f>
        <v>42</v>
      </c>
      <c r="AG53" s="69" t="n">
        <v>2</v>
      </c>
      <c r="AH53" s="21" t="n">
        <f aca="false">(AG53/$S53)*$U53</f>
        <v>169.86</v>
      </c>
      <c r="AI53" s="21"/>
    </row>
    <row r="54" customFormat="false" ht="24.75" hidden="false" customHeight="true" outlineLevel="0" collapsed="false">
      <c r="A54" s="3" t="n">
        <v>43</v>
      </c>
      <c r="B54" s="196" t="s">
        <v>446</v>
      </c>
      <c r="C54" s="196"/>
      <c r="D54" s="196"/>
      <c r="E54" s="196"/>
      <c r="F54" s="196"/>
      <c r="G54" s="196"/>
      <c r="H54" s="196"/>
      <c r="I54" s="196"/>
      <c r="J54" s="196"/>
      <c r="K54" s="196"/>
      <c r="L54" s="69"/>
      <c r="M54" s="69"/>
      <c r="N54" s="69"/>
      <c r="O54" s="197" t="s">
        <v>247</v>
      </c>
      <c r="P54" s="197"/>
      <c r="Q54" s="69" t="n">
        <v>2</v>
      </c>
      <c r="R54" s="69"/>
      <c r="S54" s="69" t="n">
        <v>1</v>
      </c>
      <c r="T54" s="69"/>
      <c r="U54" s="245" t="n">
        <v>40.34</v>
      </c>
      <c r="V54" s="245"/>
      <c r="W54" s="245"/>
      <c r="X54" s="69"/>
      <c r="Y54" s="69"/>
      <c r="Z54" s="69"/>
      <c r="AA54" s="69"/>
      <c r="AB54" s="69"/>
      <c r="AC54" s="69"/>
      <c r="AF54" s="195" t="n">
        <f aca="false">$A54</f>
        <v>43</v>
      </c>
      <c r="AG54" s="69" t="n">
        <v>2</v>
      </c>
      <c r="AH54" s="21" t="n">
        <f aca="false">(AG54/$S54)*$U54</f>
        <v>80.68</v>
      </c>
      <c r="AI54" s="21"/>
    </row>
    <row r="55" customFormat="false" ht="24.75" hidden="false" customHeight="true" outlineLevel="0" collapsed="false">
      <c r="A55" s="3" t="n">
        <v>44</v>
      </c>
      <c r="B55" s="196" t="s">
        <v>447</v>
      </c>
      <c r="C55" s="196"/>
      <c r="D55" s="196"/>
      <c r="E55" s="196"/>
      <c r="F55" s="196"/>
      <c r="G55" s="196"/>
      <c r="H55" s="196"/>
      <c r="I55" s="196"/>
      <c r="J55" s="196"/>
      <c r="K55" s="196"/>
      <c r="L55" s="69"/>
      <c r="M55" s="69"/>
      <c r="N55" s="69"/>
      <c r="O55" s="197" t="s">
        <v>247</v>
      </c>
      <c r="P55" s="197"/>
      <c r="Q55" s="69" t="n">
        <v>2</v>
      </c>
      <c r="R55" s="69"/>
      <c r="S55" s="69" t="n">
        <v>1</v>
      </c>
      <c r="T55" s="69"/>
      <c r="U55" s="245" t="n">
        <v>71.04</v>
      </c>
      <c r="V55" s="245"/>
      <c r="W55" s="245"/>
      <c r="X55" s="69"/>
      <c r="Y55" s="69"/>
      <c r="Z55" s="69"/>
      <c r="AA55" s="69"/>
      <c r="AB55" s="69"/>
      <c r="AC55" s="69"/>
      <c r="AF55" s="195" t="n">
        <f aca="false">$A55</f>
        <v>44</v>
      </c>
      <c r="AG55" s="69" t="n">
        <v>2</v>
      </c>
      <c r="AH55" s="21" t="n">
        <f aca="false">(AG55/$S55)*$U55</f>
        <v>142.08</v>
      </c>
      <c r="AI55" s="21"/>
    </row>
    <row r="56" customFormat="false" ht="24.75" hidden="false" customHeight="true" outlineLevel="0" collapsed="false">
      <c r="A56" s="3" t="n">
        <v>45</v>
      </c>
      <c r="B56" s="196" t="s">
        <v>448</v>
      </c>
      <c r="C56" s="196"/>
      <c r="D56" s="196"/>
      <c r="E56" s="196"/>
      <c r="F56" s="196"/>
      <c r="G56" s="196"/>
      <c r="H56" s="196"/>
      <c r="I56" s="196"/>
      <c r="J56" s="196"/>
      <c r="K56" s="196"/>
      <c r="L56" s="69"/>
      <c r="M56" s="69"/>
      <c r="N56" s="69"/>
      <c r="O56" s="197" t="s">
        <v>247</v>
      </c>
      <c r="P56" s="197"/>
      <c r="Q56" s="69" t="n">
        <v>2</v>
      </c>
      <c r="R56" s="69"/>
      <c r="S56" s="69" t="n">
        <v>1</v>
      </c>
      <c r="T56" s="69"/>
      <c r="U56" s="245" t="n">
        <v>21.04</v>
      </c>
      <c r="V56" s="245"/>
      <c r="W56" s="245"/>
      <c r="X56" s="69"/>
      <c r="Y56" s="69"/>
      <c r="Z56" s="69"/>
      <c r="AA56" s="69"/>
      <c r="AB56" s="69"/>
      <c r="AC56" s="69"/>
      <c r="AF56" s="195" t="n">
        <f aca="false">$A56</f>
        <v>45</v>
      </c>
      <c r="AG56" s="69" t="n">
        <v>2</v>
      </c>
      <c r="AH56" s="21" t="n">
        <f aca="false">(AG56/$S56)*$U56</f>
        <v>42.08</v>
      </c>
      <c r="AI56" s="21"/>
    </row>
    <row r="57" customFormat="false" ht="24.75" hidden="false" customHeight="true" outlineLevel="0" collapsed="false">
      <c r="A57" s="3" t="n">
        <v>46</v>
      </c>
      <c r="B57" s="196" t="s">
        <v>449</v>
      </c>
      <c r="C57" s="196"/>
      <c r="D57" s="196"/>
      <c r="E57" s="196"/>
      <c r="F57" s="196"/>
      <c r="G57" s="196"/>
      <c r="H57" s="196"/>
      <c r="I57" s="196"/>
      <c r="J57" s="196"/>
      <c r="K57" s="196"/>
      <c r="L57" s="69"/>
      <c r="M57" s="69"/>
      <c r="N57" s="69"/>
      <c r="O57" s="197" t="s">
        <v>247</v>
      </c>
      <c r="P57" s="197"/>
      <c r="Q57" s="69" t="n">
        <v>2</v>
      </c>
      <c r="R57" s="69"/>
      <c r="S57" s="69" t="n">
        <v>1</v>
      </c>
      <c r="T57" s="69"/>
      <c r="U57" s="245" t="n">
        <v>100.64</v>
      </c>
      <c r="V57" s="245"/>
      <c r="W57" s="245"/>
      <c r="X57" s="69"/>
      <c r="Y57" s="69"/>
      <c r="Z57" s="69"/>
      <c r="AA57" s="69"/>
      <c r="AB57" s="69"/>
      <c r="AC57" s="69"/>
      <c r="AF57" s="195" t="n">
        <f aca="false">$A57</f>
        <v>46</v>
      </c>
      <c r="AG57" s="69" t="n">
        <v>2</v>
      </c>
      <c r="AH57" s="21" t="n">
        <f aca="false">(AG57/$S57)*$U57</f>
        <v>201.28</v>
      </c>
      <c r="AI57" s="21"/>
    </row>
    <row r="58" customFormat="false" ht="24.75" hidden="false" customHeight="true" outlineLevel="0" collapsed="false">
      <c r="A58" s="3" t="n">
        <v>47</v>
      </c>
      <c r="B58" s="196" t="s">
        <v>450</v>
      </c>
      <c r="C58" s="196"/>
      <c r="D58" s="196"/>
      <c r="E58" s="196"/>
      <c r="F58" s="196"/>
      <c r="G58" s="196"/>
      <c r="H58" s="196"/>
      <c r="I58" s="196"/>
      <c r="J58" s="196"/>
      <c r="K58" s="196"/>
      <c r="L58" s="69"/>
      <c r="M58" s="69"/>
      <c r="N58" s="69"/>
      <c r="O58" s="197" t="s">
        <v>247</v>
      </c>
      <c r="P58" s="197"/>
      <c r="Q58" s="69" t="n">
        <v>2</v>
      </c>
      <c r="R58" s="69"/>
      <c r="S58" s="69" t="n">
        <v>1</v>
      </c>
      <c r="T58" s="69"/>
      <c r="U58" s="245" t="n">
        <v>49.88</v>
      </c>
      <c r="V58" s="245"/>
      <c r="W58" s="245"/>
      <c r="X58" s="69"/>
      <c r="Y58" s="69"/>
      <c r="Z58" s="69"/>
      <c r="AA58" s="69"/>
      <c r="AB58" s="69"/>
      <c r="AC58" s="69"/>
      <c r="AF58" s="195" t="n">
        <f aca="false">$A58</f>
        <v>47</v>
      </c>
      <c r="AG58" s="69" t="n">
        <v>2</v>
      </c>
      <c r="AH58" s="21" t="n">
        <f aca="false">(AG58/$S58)*$U58</f>
        <v>99.76</v>
      </c>
      <c r="AI58" s="21"/>
    </row>
    <row r="59" customFormat="false" ht="24.75" hidden="false" customHeight="true" outlineLevel="0" collapsed="false">
      <c r="A59" s="3" t="n">
        <v>48</v>
      </c>
      <c r="B59" s="196" t="s">
        <v>451</v>
      </c>
      <c r="C59" s="196"/>
      <c r="D59" s="196"/>
      <c r="E59" s="196"/>
      <c r="F59" s="196"/>
      <c r="G59" s="196"/>
      <c r="H59" s="196"/>
      <c r="I59" s="196"/>
      <c r="J59" s="196"/>
      <c r="K59" s="196"/>
      <c r="L59" s="69"/>
      <c r="M59" s="69"/>
      <c r="N59" s="69"/>
      <c r="O59" s="197" t="s">
        <v>247</v>
      </c>
      <c r="P59" s="197"/>
      <c r="Q59" s="69" t="n">
        <v>2</v>
      </c>
      <c r="R59" s="69"/>
      <c r="S59" s="69" t="n">
        <v>1</v>
      </c>
      <c r="T59" s="69"/>
      <c r="U59" s="245" t="n">
        <v>47.6</v>
      </c>
      <c r="V59" s="245"/>
      <c r="W59" s="245"/>
      <c r="X59" s="69"/>
      <c r="Y59" s="69"/>
      <c r="Z59" s="69"/>
      <c r="AA59" s="69"/>
      <c r="AB59" s="69"/>
      <c r="AC59" s="69"/>
      <c r="AF59" s="195" t="n">
        <f aca="false">$A59</f>
        <v>48</v>
      </c>
      <c r="AG59" s="69" t="n">
        <v>2</v>
      </c>
      <c r="AH59" s="21" t="n">
        <f aca="false">(AG59/$S59)*$U59</f>
        <v>95.2</v>
      </c>
      <c r="AI59" s="21"/>
    </row>
    <row r="60" customFormat="false" ht="24.75" hidden="false" customHeight="true" outlineLevel="0" collapsed="false">
      <c r="A60" s="3" t="n">
        <v>49</v>
      </c>
      <c r="B60" s="196" t="s">
        <v>452</v>
      </c>
      <c r="C60" s="196"/>
      <c r="D60" s="196"/>
      <c r="E60" s="196"/>
      <c r="F60" s="196"/>
      <c r="G60" s="196"/>
      <c r="H60" s="196"/>
      <c r="I60" s="196"/>
      <c r="J60" s="196"/>
      <c r="K60" s="196"/>
      <c r="L60" s="69"/>
      <c r="M60" s="69"/>
      <c r="N60" s="69"/>
      <c r="O60" s="197" t="s">
        <v>247</v>
      </c>
      <c r="P60" s="197"/>
      <c r="Q60" s="69" t="n">
        <v>2</v>
      </c>
      <c r="R60" s="69"/>
      <c r="S60" s="69" t="n">
        <v>1</v>
      </c>
      <c r="T60" s="69"/>
      <c r="U60" s="245" t="n">
        <v>88.31</v>
      </c>
      <c r="V60" s="245"/>
      <c r="W60" s="245"/>
      <c r="X60" s="69"/>
      <c r="Y60" s="69"/>
      <c r="Z60" s="69"/>
      <c r="AA60" s="69"/>
      <c r="AB60" s="69"/>
      <c r="AC60" s="69"/>
      <c r="AF60" s="195" t="n">
        <f aca="false">$A60</f>
        <v>49</v>
      </c>
      <c r="AG60" s="69" t="n">
        <v>2</v>
      </c>
      <c r="AH60" s="21" t="n">
        <f aca="false">(AG60/$S60)*$U60</f>
        <v>176.62</v>
      </c>
      <c r="AI60" s="21"/>
    </row>
    <row r="61" customFormat="false" ht="24.75" hidden="false" customHeight="true" outlineLevel="0" collapsed="false">
      <c r="A61" s="3" t="n">
        <v>50</v>
      </c>
      <c r="B61" s="196" t="s">
        <v>453</v>
      </c>
      <c r="C61" s="196"/>
      <c r="D61" s="196"/>
      <c r="E61" s="196"/>
      <c r="F61" s="196"/>
      <c r="G61" s="196"/>
      <c r="H61" s="196"/>
      <c r="I61" s="196"/>
      <c r="J61" s="196"/>
      <c r="K61" s="196"/>
      <c r="L61" s="69"/>
      <c r="M61" s="69"/>
      <c r="N61" s="69"/>
      <c r="O61" s="197" t="s">
        <v>247</v>
      </c>
      <c r="P61" s="197"/>
      <c r="Q61" s="69" t="n">
        <v>2</v>
      </c>
      <c r="R61" s="69"/>
      <c r="S61" s="69" t="n">
        <v>1</v>
      </c>
      <c r="T61" s="69"/>
      <c r="U61" s="245" t="n">
        <v>88.31</v>
      </c>
      <c r="V61" s="245"/>
      <c r="W61" s="245"/>
      <c r="X61" s="69"/>
      <c r="Y61" s="69"/>
      <c r="Z61" s="69"/>
      <c r="AA61" s="69"/>
      <c r="AB61" s="69"/>
      <c r="AC61" s="69"/>
      <c r="AF61" s="195" t="n">
        <f aca="false">$A61</f>
        <v>50</v>
      </c>
      <c r="AG61" s="69" t="n">
        <v>2</v>
      </c>
      <c r="AH61" s="21" t="n">
        <f aca="false">(AG61/$S61)*$U61</f>
        <v>176.62</v>
      </c>
      <c r="AI61" s="21"/>
    </row>
    <row r="62" customFormat="false" ht="24.75" hidden="false" customHeight="true" outlineLevel="0" collapsed="false">
      <c r="A62" s="3" t="n">
        <v>51</v>
      </c>
      <c r="B62" s="196" t="s">
        <v>454</v>
      </c>
      <c r="C62" s="196"/>
      <c r="D62" s="196"/>
      <c r="E62" s="196"/>
      <c r="F62" s="196"/>
      <c r="G62" s="196"/>
      <c r="H62" s="196"/>
      <c r="I62" s="196"/>
      <c r="J62" s="196"/>
      <c r="K62" s="196"/>
      <c r="L62" s="69"/>
      <c r="M62" s="69"/>
      <c r="N62" s="69"/>
      <c r="O62" s="197" t="s">
        <v>247</v>
      </c>
      <c r="P62" s="197"/>
      <c r="Q62" s="69" t="n">
        <v>2</v>
      </c>
      <c r="R62" s="69"/>
      <c r="S62" s="69" t="n">
        <v>1</v>
      </c>
      <c r="T62" s="69"/>
      <c r="U62" s="245" t="n">
        <v>92.88</v>
      </c>
      <c r="V62" s="245"/>
      <c r="W62" s="245"/>
      <c r="X62" s="69"/>
      <c r="Y62" s="69"/>
      <c r="Z62" s="69"/>
      <c r="AA62" s="69"/>
      <c r="AB62" s="69"/>
      <c r="AC62" s="69"/>
      <c r="AF62" s="195" t="n">
        <f aca="false">$A62</f>
        <v>51</v>
      </c>
      <c r="AG62" s="69" t="n">
        <v>2</v>
      </c>
      <c r="AH62" s="21" t="n">
        <f aca="false">(AG62/$S62)*$U62</f>
        <v>185.76</v>
      </c>
      <c r="AI62" s="21"/>
    </row>
    <row r="63" customFormat="false" ht="24.75" hidden="false" customHeight="true" outlineLevel="0" collapsed="false">
      <c r="A63" s="3" t="n">
        <v>52</v>
      </c>
      <c r="B63" s="196" t="s">
        <v>455</v>
      </c>
      <c r="C63" s="196"/>
      <c r="D63" s="196"/>
      <c r="E63" s="196"/>
      <c r="F63" s="196"/>
      <c r="G63" s="196"/>
      <c r="H63" s="196"/>
      <c r="I63" s="196"/>
      <c r="J63" s="196"/>
      <c r="K63" s="196"/>
      <c r="L63" s="69"/>
      <c r="M63" s="69"/>
      <c r="N63" s="69"/>
      <c r="O63" s="197" t="s">
        <v>247</v>
      </c>
      <c r="P63" s="197"/>
      <c r="Q63" s="69" t="n">
        <v>1</v>
      </c>
      <c r="R63" s="69"/>
      <c r="S63" s="69" t="n">
        <v>1</v>
      </c>
      <c r="T63" s="69"/>
      <c r="U63" s="245" t="n">
        <v>35.83</v>
      </c>
      <c r="V63" s="245"/>
      <c r="W63" s="245"/>
      <c r="X63" s="69"/>
      <c r="Y63" s="69"/>
      <c r="Z63" s="69"/>
      <c r="AA63" s="69"/>
      <c r="AB63" s="69"/>
      <c r="AC63" s="69"/>
      <c r="AF63" s="195" t="n">
        <f aca="false">$A63</f>
        <v>52</v>
      </c>
      <c r="AG63" s="69" t="n">
        <v>1</v>
      </c>
      <c r="AH63" s="21" t="n">
        <f aca="false">(AG63/$S63)*$U63</f>
        <v>35.83</v>
      </c>
      <c r="AI63" s="21"/>
    </row>
    <row r="64" customFormat="false" ht="24.75" hidden="false" customHeight="true" outlineLevel="0" collapsed="false">
      <c r="A64" s="3" t="n">
        <v>53</v>
      </c>
      <c r="B64" s="196" t="s">
        <v>456</v>
      </c>
      <c r="C64" s="196"/>
      <c r="D64" s="196"/>
      <c r="E64" s="196"/>
      <c r="F64" s="196"/>
      <c r="G64" s="196"/>
      <c r="H64" s="196"/>
      <c r="I64" s="196"/>
      <c r="J64" s="196"/>
      <c r="K64" s="196"/>
      <c r="L64" s="69"/>
      <c r="M64" s="69"/>
      <c r="N64" s="69"/>
      <c r="O64" s="197" t="s">
        <v>247</v>
      </c>
      <c r="P64" s="197"/>
      <c r="Q64" s="69" t="n">
        <v>10</v>
      </c>
      <c r="R64" s="69"/>
      <c r="S64" s="69" t="n">
        <v>6</v>
      </c>
      <c r="T64" s="69"/>
      <c r="U64" s="245" t="n">
        <v>350</v>
      </c>
      <c r="V64" s="245"/>
      <c r="W64" s="245"/>
      <c r="X64" s="69"/>
      <c r="Y64" s="69"/>
      <c r="Z64" s="69"/>
      <c r="AA64" s="69"/>
      <c r="AB64" s="69"/>
      <c r="AC64" s="69"/>
      <c r="AF64" s="195" t="n">
        <f aca="false">$A64</f>
        <v>53</v>
      </c>
      <c r="AG64" s="69" t="n">
        <v>10</v>
      </c>
      <c r="AH64" s="21" t="n">
        <f aca="false">(AG64/$S64)*$U64</f>
        <v>583.333333333333</v>
      </c>
      <c r="AI64" s="21"/>
    </row>
    <row r="65" customFormat="false" ht="24.75" hidden="false" customHeight="true" outlineLevel="0" collapsed="false">
      <c r="A65" s="3" t="n">
        <v>54</v>
      </c>
      <c r="B65" s="196" t="s">
        <v>457</v>
      </c>
      <c r="C65" s="196"/>
      <c r="D65" s="196"/>
      <c r="E65" s="196"/>
      <c r="F65" s="196"/>
      <c r="G65" s="196"/>
      <c r="H65" s="196"/>
      <c r="I65" s="196"/>
      <c r="J65" s="196"/>
      <c r="K65" s="196"/>
      <c r="L65" s="69"/>
      <c r="M65" s="69"/>
      <c r="N65" s="69"/>
      <c r="O65" s="197" t="s">
        <v>247</v>
      </c>
      <c r="P65" s="197"/>
      <c r="Q65" s="69" t="n">
        <v>4</v>
      </c>
      <c r="R65" s="69"/>
      <c r="S65" s="69" t="n">
        <v>6</v>
      </c>
      <c r="T65" s="69"/>
      <c r="U65" s="245" t="n">
        <v>21.04</v>
      </c>
      <c r="V65" s="245"/>
      <c r="W65" s="245"/>
      <c r="X65" s="69"/>
      <c r="Y65" s="69"/>
      <c r="Z65" s="69"/>
      <c r="AA65" s="69"/>
      <c r="AB65" s="69"/>
      <c r="AC65" s="69"/>
      <c r="AF65" s="195" t="n">
        <f aca="false">$A65</f>
        <v>54</v>
      </c>
      <c r="AG65" s="69" t="n">
        <v>4</v>
      </c>
      <c r="AH65" s="21" t="n">
        <f aca="false">(AG65/$S65)*$U65</f>
        <v>14.0266666666667</v>
      </c>
      <c r="AI65" s="21"/>
    </row>
    <row r="66" customFormat="false" ht="24.75" hidden="false" customHeight="true" outlineLevel="0" collapsed="false">
      <c r="A66" s="3" t="n">
        <v>55</v>
      </c>
      <c r="B66" s="196" t="s">
        <v>458</v>
      </c>
      <c r="C66" s="196"/>
      <c r="D66" s="196"/>
      <c r="E66" s="196"/>
      <c r="F66" s="196"/>
      <c r="G66" s="196"/>
      <c r="H66" s="196"/>
      <c r="I66" s="196"/>
      <c r="J66" s="196"/>
      <c r="K66" s="196"/>
      <c r="L66" s="69"/>
      <c r="M66" s="69"/>
      <c r="N66" s="69"/>
      <c r="O66" s="197" t="s">
        <v>247</v>
      </c>
      <c r="P66" s="197"/>
      <c r="Q66" s="69" t="n">
        <v>2</v>
      </c>
      <c r="R66" s="69"/>
      <c r="S66" s="69" t="n">
        <v>6</v>
      </c>
      <c r="T66" s="69"/>
      <c r="U66" s="245" t="n">
        <v>43.56</v>
      </c>
      <c r="V66" s="245"/>
      <c r="W66" s="245"/>
      <c r="X66" s="69"/>
      <c r="Y66" s="69"/>
      <c r="Z66" s="69"/>
      <c r="AA66" s="69"/>
      <c r="AB66" s="69"/>
      <c r="AC66" s="69"/>
      <c r="AF66" s="195" t="n">
        <f aca="false">$A66</f>
        <v>55</v>
      </c>
      <c r="AG66" s="69" t="n">
        <v>2</v>
      </c>
      <c r="AH66" s="21" t="n">
        <f aca="false">(AG66/$S66)*$U66</f>
        <v>14.52</v>
      </c>
      <c r="AI66" s="21"/>
    </row>
    <row r="67" customFormat="false" ht="24.75" hidden="false" customHeight="true" outlineLevel="0" collapsed="false">
      <c r="A67" s="3" t="n">
        <v>56</v>
      </c>
      <c r="B67" s="196" t="s">
        <v>459</v>
      </c>
      <c r="C67" s="196"/>
      <c r="D67" s="196"/>
      <c r="E67" s="196"/>
      <c r="F67" s="196"/>
      <c r="G67" s="196"/>
      <c r="H67" s="196"/>
      <c r="I67" s="196"/>
      <c r="J67" s="196"/>
      <c r="K67" s="196"/>
      <c r="L67" s="69"/>
      <c r="M67" s="69"/>
      <c r="N67" s="69"/>
      <c r="O67" s="197" t="s">
        <v>437</v>
      </c>
      <c r="P67" s="197"/>
      <c r="Q67" s="69" t="n">
        <v>4</v>
      </c>
      <c r="R67" s="69"/>
      <c r="S67" s="69" t="n">
        <v>1</v>
      </c>
      <c r="T67" s="69"/>
      <c r="U67" s="245" t="n">
        <v>4.11</v>
      </c>
      <c r="V67" s="245"/>
      <c r="W67" s="245"/>
      <c r="X67" s="69"/>
      <c r="Y67" s="69"/>
      <c r="Z67" s="69"/>
      <c r="AA67" s="69"/>
      <c r="AB67" s="69"/>
      <c r="AC67" s="69"/>
      <c r="AF67" s="195" t="n">
        <f aca="false">$A67</f>
        <v>56</v>
      </c>
      <c r="AG67" s="69" t="n">
        <v>4</v>
      </c>
      <c r="AH67" s="21" t="n">
        <f aca="false">(AG67/$S67)*$U67</f>
        <v>16.44</v>
      </c>
      <c r="AI67" s="21"/>
    </row>
    <row r="68" customFormat="false" ht="24.75" hidden="false" customHeight="true" outlineLevel="0" collapsed="false">
      <c r="A68" s="3" t="n">
        <v>57</v>
      </c>
      <c r="B68" s="196" t="s">
        <v>460</v>
      </c>
      <c r="C68" s="196"/>
      <c r="D68" s="196"/>
      <c r="E68" s="196"/>
      <c r="F68" s="196"/>
      <c r="G68" s="196"/>
      <c r="H68" s="196"/>
      <c r="I68" s="196"/>
      <c r="J68" s="196"/>
      <c r="K68" s="196"/>
      <c r="L68" s="69"/>
      <c r="M68" s="69"/>
      <c r="N68" s="69"/>
      <c r="O68" s="197" t="s">
        <v>247</v>
      </c>
      <c r="P68" s="197"/>
      <c r="Q68" s="69" t="n">
        <v>40</v>
      </c>
      <c r="R68" s="69"/>
      <c r="S68" s="69" t="n">
        <v>12</v>
      </c>
      <c r="T68" s="69"/>
      <c r="U68" s="245" t="n">
        <v>3.72</v>
      </c>
      <c r="V68" s="245"/>
      <c r="W68" s="245"/>
      <c r="X68" s="69"/>
      <c r="Y68" s="69"/>
      <c r="Z68" s="69"/>
      <c r="AA68" s="69"/>
      <c r="AB68" s="69"/>
      <c r="AC68" s="69"/>
      <c r="AF68" s="195" t="n">
        <f aca="false">$A68</f>
        <v>57</v>
      </c>
      <c r="AG68" s="69" t="n">
        <v>40</v>
      </c>
      <c r="AH68" s="21" t="n">
        <f aca="false">(AG68/$S68)*$U68</f>
        <v>12.4</v>
      </c>
      <c r="AI68" s="21"/>
    </row>
    <row r="69" customFormat="false" ht="24.75" hidden="false" customHeight="true" outlineLevel="0" collapsed="false">
      <c r="A69" s="3" t="n">
        <v>58</v>
      </c>
      <c r="B69" s="196" t="s">
        <v>461</v>
      </c>
      <c r="C69" s="196"/>
      <c r="D69" s="196"/>
      <c r="E69" s="196"/>
      <c r="F69" s="196"/>
      <c r="G69" s="196"/>
      <c r="H69" s="196"/>
      <c r="I69" s="196"/>
      <c r="J69" s="196"/>
      <c r="K69" s="196"/>
      <c r="L69" s="69"/>
      <c r="M69" s="69"/>
      <c r="N69" s="69"/>
      <c r="O69" s="197" t="s">
        <v>247</v>
      </c>
      <c r="P69" s="197"/>
      <c r="Q69" s="69" t="n">
        <v>40</v>
      </c>
      <c r="R69" s="69"/>
      <c r="S69" s="69" t="n">
        <v>12</v>
      </c>
      <c r="T69" s="69"/>
      <c r="U69" s="245" t="n">
        <v>41.91</v>
      </c>
      <c r="V69" s="245"/>
      <c r="W69" s="245"/>
      <c r="X69" s="69"/>
      <c r="Y69" s="69"/>
      <c r="Z69" s="69"/>
      <c r="AA69" s="69"/>
      <c r="AB69" s="69"/>
      <c r="AC69" s="69"/>
      <c r="AF69" s="195" t="n">
        <f aca="false">$A69</f>
        <v>58</v>
      </c>
      <c r="AG69" s="69" t="n">
        <v>40</v>
      </c>
      <c r="AH69" s="21" t="n">
        <f aca="false">(AG69/$S69)*$U69</f>
        <v>139.7</v>
      </c>
      <c r="AI69" s="21"/>
    </row>
    <row r="70" customFormat="false" ht="24.75" hidden="false" customHeight="true" outlineLevel="0" collapsed="false">
      <c r="A70" s="3" t="n">
        <v>59</v>
      </c>
      <c r="B70" s="196" t="s">
        <v>462</v>
      </c>
      <c r="C70" s="196"/>
      <c r="D70" s="196"/>
      <c r="E70" s="196"/>
      <c r="F70" s="196"/>
      <c r="G70" s="196"/>
      <c r="H70" s="196"/>
      <c r="I70" s="196"/>
      <c r="J70" s="196"/>
      <c r="K70" s="196"/>
      <c r="L70" s="69"/>
      <c r="M70" s="69"/>
      <c r="N70" s="69"/>
      <c r="O70" s="197" t="s">
        <v>247</v>
      </c>
      <c r="P70" s="197"/>
      <c r="Q70" s="69" t="n">
        <v>40</v>
      </c>
      <c r="R70" s="69"/>
      <c r="S70" s="69" t="n">
        <v>6</v>
      </c>
      <c r="T70" s="69"/>
      <c r="U70" s="245" t="n">
        <v>7.97</v>
      </c>
      <c r="V70" s="245"/>
      <c r="W70" s="245"/>
      <c r="X70" s="69"/>
      <c r="Y70" s="69"/>
      <c r="Z70" s="69"/>
      <c r="AA70" s="69"/>
      <c r="AB70" s="69"/>
      <c r="AC70" s="69"/>
      <c r="AF70" s="195" t="n">
        <f aca="false">$A70</f>
        <v>59</v>
      </c>
      <c r="AG70" s="69" t="n">
        <v>40</v>
      </c>
      <c r="AH70" s="21" t="n">
        <f aca="false">(AG70/$S70)*$U70</f>
        <v>53.1333333333333</v>
      </c>
      <c r="AI70" s="21"/>
    </row>
    <row r="71" customFormat="false" ht="24.75" hidden="false" customHeight="true" outlineLevel="0" collapsed="false">
      <c r="A71" s="3" t="n">
        <v>60</v>
      </c>
      <c r="B71" s="196" t="s">
        <v>463</v>
      </c>
      <c r="C71" s="196"/>
      <c r="D71" s="196"/>
      <c r="E71" s="196"/>
      <c r="F71" s="196"/>
      <c r="G71" s="196"/>
      <c r="H71" s="196"/>
      <c r="I71" s="196"/>
      <c r="J71" s="196"/>
      <c r="K71" s="196"/>
      <c r="L71" s="69"/>
      <c r="M71" s="69"/>
      <c r="N71" s="69"/>
      <c r="O71" s="197" t="s">
        <v>247</v>
      </c>
      <c r="P71" s="197"/>
      <c r="Q71" s="69" t="n">
        <v>20</v>
      </c>
      <c r="R71" s="69"/>
      <c r="S71" s="69" t="n">
        <v>6</v>
      </c>
      <c r="T71" s="69"/>
      <c r="U71" s="245" t="n">
        <v>8.21</v>
      </c>
      <c r="V71" s="245"/>
      <c r="W71" s="245"/>
      <c r="X71" s="69"/>
      <c r="Y71" s="69"/>
      <c r="Z71" s="69"/>
      <c r="AA71" s="69"/>
      <c r="AB71" s="69"/>
      <c r="AC71" s="69"/>
      <c r="AF71" s="195" t="n">
        <f aca="false">$A71</f>
        <v>60</v>
      </c>
      <c r="AG71" s="69" t="n">
        <v>20</v>
      </c>
      <c r="AH71" s="21" t="n">
        <f aca="false">(AG71/$S71)*$U71</f>
        <v>27.3666666666667</v>
      </c>
      <c r="AI71" s="21"/>
    </row>
    <row r="72" customFormat="false" ht="24.75" hidden="false" customHeight="true" outlineLevel="0" collapsed="false">
      <c r="A72" s="3" t="n">
        <v>61</v>
      </c>
      <c r="B72" s="196" t="s">
        <v>464</v>
      </c>
      <c r="C72" s="196"/>
      <c r="D72" s="196"/>
      <c r="E72" s="196"/>
      <c r="F72" s="196"/>
      <c r="G72" s="196"/>
      <c r="H72" s="196"/>
      <c r="I72" s="196"/>
      <c r="J72" s="196"/>
      <c r="K72" s="196"/>
      <c r="L72" s="69"/>
      <c r="M72" s="69"/>
      <c r="N72" s="69"/>
      <c r="O72" s="197" t="s">
        <v>247</v>
      </c>
      <c r="P72" s="197"/>
      <c r="Q72" s="69" t="n">
        <v>1</v>
      </c>
      <c r="R72" s="69"/>
      <c r="S72" s="69" t="n">
        <v>12</v>
      </c>
      <c r="T72" s="69"/>
      <c r="U72" s="245" t="n">
        <v>33.61</v>
      </c>
      <c r="V72" s="245"/>
      <c r="W72" s="245"/>
      <c r="X72" s="69"/>
      <c r="Y72" s="69"/>
      <c r="Z72" s="69"/>
      <c r="AA72" s="69"/>
      <c r="AB72" s="69"/>
      <c r="AC72" s="69"/>
      <c r="AF72" s="195" t="n">
        <f aca="false">$A72</f>
        <v>61</v>
      </c>
      <c r="AG72" s="69" t="n">
        <v>1</v>
      </c>
      <c r="AH72" s="21" t="n">
        <f aca="false">(AG72/$S72)*$U72</f>
        <v>2.80083333333333</v>
      </c>
      <c r="AI72" s="21"/>
    </row>
    <row r="73" customFormat="false" ht="30" hidden="false" customHeight="true" outlineLevel="0" collapsed="false">
      <c r="A73" s="231" t="s">
        <v>345</v>
      </c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8"/>
      <c r="Y73" s="28"/>
      <c r="Z73" s="28"/>
      <c r="AA73" s="28"/>
      <c r="AB73" s="28"/>
      <c r="AC73" s="28"/>
      <c r="AD73" s="209" t="s">
        <v>346</v>
      </c>
      <c r="AE73" s="209"/>
      <c r="AF73" s="205"/>
      <c r="AG73" s="206"/>
      <c r="AH73" s="208" t="n">
        <f aca="false">SUM(AH12:AI72)</f>
        <v>12203.72</v>
      </c>
      <c r="AI73" s="208"/>
    </row>
    <row r="74" customFormat="false" ht="15" hidden="false" customHeight="true" outlineLevel="0" collapsed="false">
      <c r="AD74" s="3" t="s">
        <v>347</v>
      </c>
      <c r="AE74" s="3"/>
      <c r="AF74" s="211"/>
      <c r="AG74" s="212" t="n">
        <v>0.07</v>
      </c>
      <c r="AH74" s="198" t="n">
        <f aca="false">AH73*AG74</f>
        <v>854.2604</v>
      </c>
      <c r="AI74" s="198"/>
    </row>
    <row r="75" customFormat="false" ht="14.25" hidden="false" customHeight="true" outlineLevel="0" collapsed="false">
      <c r="A75" s="2" t="s">
        <v>348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3"/>
      <c r="AE75" s="3"/>
      <c r="AF75" s="211"/>
      <c r="AG75" s="212"/>
      <c r="AH75" s="198"/>
      <c r="AI75" s="198"/>
    </row>
    <row r="76" customFormat="false" ht="14.25" hidden="false" customHeight="tru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3" t="s">
        <v>349</v>
      </c>
      <c r="AE76" s="3"/>
      <c r="AF76" s="211"/>
      <c r="AG76" s="212" t="n">
        <v>0.07</v>
      </c>
      <c r="AH76" s="198" t="n">
        <f aca="false">(AH74+AH73)*AG76</f>
        <v>914.058628</v>
      </c>
      <c r="AI76" s="198"/>
    </row>
    <row r="77" customFormat="false" ht="15" hidden="false" customHeight="true" outlineLevel="0" collapsed="false">
      <c r="A77" s="3" t="s">
        <v>2</v>
      </c>
      <c r="B77" s="3"/>
      <c r="C77" s="3"/>
      <c r="D77" s="3"/>
      <c r="E77" s="3"/>
      <c r="F77" s="3"/>
      <c r="G77" s="52" t="s">
        <v>350</v>
      </c>
      <c r="H77" s="52"/>
      <c r="I77" s="52"/>
      <c r="J77" s="52"/>
      <c r="K77" s="52"/>
      <c r="L77" s="3" t="s">
        <v>351</v>
      </c>
      <c r="M77" s="3"/>
      <c r="N77" s="3" t="s">
        <v>352</v>
      </c>
      <c r="O77" s="3"/>
      <c r="P77" s="3" t="s">
        <v>353</v>
      </c>
      <c r="Q77" s="3"/>
      <c r="R77" s="3" t="s">
        <v>354</v>
      </c>
      <c r="S77" s="3"/>
      <c r="T77" s="3"/>
      <c r="U77" s="3"/>
      <c r="V77" s="3" t="s">
        <v>355</v>
      </c>
      <c r="W77" s="3"/>
      <c r="X77" s="3"/>
      <c r="Y77" s="3"/>
      <c r="Z77" s="3" t="s">
        <v>356</v>
      </c>
      <c r="AA77" s="3"/>
      <c r="AB77" s="3"/>
      <c r="AC77" s="3"/>
      <c r="AD77" s="3"/>
      <c r="AE77" s="3"/>
      <c r="AF77" s="211"/>
      <c r="AG77" s="212"/>
      <c r="AH77" s="198"/>
      <c r="AI77" s="198"/>
    </row>
    <row r="78" customFormat="false" ht="15" hidden="false" customHeight="true" outlineLevel="0" collapsed="false">
      <c r="A78" s="3"/>
      <c r="B78" s="3"/>
      <c r="C78" s="3"/>
      <c r="D78" s="3"/>
      <c r="E78" s="3"/>
      <c r="F78" s="3"/>
      <c r="G78" s="52"/>
      <c r="H78" s="52"/>
      <c r="I78" s="52"/>
      <c r="J78" s="52"/>
      <c r="K78" s="5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 t="s">
        <v>357</v>
      </c>
      <c r="AE78" s="3"/>
      <c r="AF78" s="211"/>
      <c r="AG78" s="206"/>
      <c r="AH78" s="208" t="n">
        <f aca="false">AH76+AH74+AH73</f>
        <v>13972.039028</v>
      </c>
      <c r="AI78" s="208"/>
    </row>
    <row r="79" customFormat="false" ht="15" hidden="false" customHeight="true" outlineLevel="0" collapsed="false">
      <c r="A79" s="13" t="str">
        <f aca="false">AG6</f>
        <v>Goiânia</v>
      </c>
      <c r="B79" s="13"/>
      <c r="C79" s="13"/>
      <c r="D79" s="13"/>
      <c r="E79" s="13"/>
      <c r="F79" s="13"/>
      <c r="G79" s="247" t="n">
        <f aca="false">AH78</f>
        <v>13972.039028</v>
      </c>
      <c r="H79" s="247"/>
      <c r="I79" s="247"/>
      <c r="J79" s="247"/>
      <c r="K79" s="247"/>
      <c r="L79" s="248" t="n">
        <f aca="false">$AG$80</f>
        <v>0.0165</v>
      </c>
      <c r="M79" s="248"/>
      <c r="N79" s="248" t="n">
        <f aca="false">$AG$81</f>
        <v>0.076</v>
      </c>
      <c r="O79" s="248"/>
      <c r="P79" s="248" t="n">
        <f aca="false">AG82</f>
        <v>0.05</v>
      </c>
      <c r="Q79" s="248"/>
      <c r="R79" s="9" t="n">
        <f aca="false">AH83</f>
        <v>2321.88403672303</v>
      </c>
      <c r="S79" s="9"/>
      <c r="T79" s="9"/>
      <c r="U79" s="9"/>
      <c r="V79" s="9" t="n">
        <f aca="false">AH84</f>
        <v>16293.92</v>
      </c>
      <c r="W79" s="9"/>
      <c r="X79" s="9"/>
      <c r="Y79" s="9"/>
      <c r="Z79" s="9" t="n">
        <f aca="false">V79*12</f>
        <v>195527.04</v>
      </c>
      <c r="AA79" s="9"/>
      <c r="AB79" s="9"/>
      <c r="AC79" s="9"/>
      <c r="AD79" s="3"/>
      <c r="AE79" s="3"/>
      <c r="AF79" s="211"/>
      <c r="AG79" s="206"/>
      <c r="AH79" s="208"/>
      <c r="AI79" s="208"/>
    </row>
    <row r="80" customFormat="false" ht="15" hidden="false" customHeight="true" outlineLevel="0" collapsed="false">
      <c r="A80" s="14" t="s">
        <v>10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6" t="n">
        <f aca="false">SUM(V79:Y79)</f>
        <v>16293.92</v>
      </c>
      <c r="W80" s="16"/>
      <c r="X80" s="16"/>
      <c r="Y80" s="16"/>
      <c r="Z80" s="16" t="n">
        <f aca="false">V80*12</f>
        <v>195527.04</v>
      </c>
      <c r="AA80" s="16"/>
      <c r="AB80" s="16"/>
      <c r="AC80" s="16"/>
      <c r="AD80" s="3" t="s">
        <v>358</v>
      </c>
      <c r="AE80" s="4" t="s">
        <v>351</v>
      </c>
      <c r="AF80" s="211"/>
      <c r="AG80" s="218" t="n">
        <v>0.0165</v>
      </c>
      <c r="AH80" s="198" t="n">
        <f aca="false">AG80*(AH78/(1-(AG80+AG81+AG82)))</f>
        <v>268.84973056793</v>
      </c>
      <c r="AI80" s="198"/>
    </row>
    <row r="81" customFormat="false" ht="15" hidden="false" customHeight="true" outlineLevel="0" collapsed="false">
      <c r="AD81" s="3"/>
      <c r="AE81" s="4" t="s">
        <v>352</v>
      </c>
      <c r="AF81" s="211"/>
      <c r="AG81" s="218" t="n">
        <v>0.076</v>
      </c>
      <c r="AH81" s="198" t="n">
        <f aca="false">AG81*(AH78/(1-(AG80+AG81+AG82)))</f>
        <v>1238.33815291895</v>
      </c>
      <c r="AI81" s="198"/>
    </row>
    <row r="82" customFormat="false" ht="15" hidden="false" customHeight="true" outlineLevel="0" collapsed="false">
      <c r="AD82" s="3"/>
      <c r="AE82" s="4" t="s">
        <v>353</v>
      </c>
      <c r="AF82" s="211"/>
      <c r="AG82" s="218" t="n">
        <v>0.05</v>
      </c>
      <c r="AH82" s="198" t="n">
        <f aca="false">AG82*(AH78/(1-(AG80+AG81+AG82)))</f>
        <v>814.696153236152</v>
      </c>
      <c r="AI82" s="198"/>
    </row>
    <row r="83" customFormat="false" ht="15" hidden="false" customHeight="true" outlineLevel="0" collapsed="false">
      <c r="AD83" s="4" t="s">
        <v>359</v>
      </c>
      <c r="AE83" s="4"/>
      <c r="AF83" s="219"/>
      <c r="AH83" s="220" t="n">
        <f aca="false">SUM(AH80:AI82)</f>
        <v>2321.88403672303</v>
      </c>
      <c r="AI83" s="220"/>
    </row>
    <row r="84" customFormat="false" ht="15" hidden="false" customHeight="true" outlineLevel="0" collapsed="false">
      <c r="AD84" s="3" t="s">
        <v>361</v>
      </c>
      <c r="AE84" s="3"/>
      <c r="AF84" s="222"/>
      <c r="AH84" s="208" t="n">
        <f aca="false">ROUND(AH83+AH78,2)</f>
        <v>16293.92</v>
      </c>
      <c r="AI84" s="208"/>
    </row>
    <row r="85" customFormat="false" ht="15" hidden="false" customHeight="true" outlineLevel="0" collapsed="false">
      <c r="AD85" s="3"/>
      <c r="AE85" s="3"/>
      <c r="AF85" s="222"/>
      <c r="AH85" s="208"/>
      <c r="AI85" s="208"/>
    </row>
    <row r="86" customFormat="false" ht="14.25" hidden="false" customHeight="true" outlineLevel="0" collapsed="false"/>
    <row r="87" customFormat="false" ht="14.25" hidden="false" customHeight="true" outlineLevel="0" collapsed="false"/>
    <row r="88" customFormat="false" ht="14.25" hidden="false" customHeight="true" outlineLevel="0" collapsed="false"/>
    <row r="89" customFormat="false" ht="14.25" hidden="false" customHeight="true" outlineLevel="0" collapsed="false"/>
    <row r="90" customFormat="false" ht="14.25" hidden="false" customHeight="true" outlineLevel="0" collapsed="false"/>
    <row r="91" customFormat="false" ht="14.25" hidden="false" customHeight="true" outlineLevel="0" collapsed="false"/>
    <row r="92" customFormat="false" ht="14.25" hidden="false" customHeight="true" outlineLevel="0" collapsed="false"/>
    <row r="93" customFormat="false" ht="14.25" hidden="false" customHeight="true" outlineLevel="0" collapsed="false"/>
    <row r="94" customFormat="false" ht="14.25" hidden="false" customHeight="true" outlineLevel="0" collapsed="false"/>
    <row r="95" customFormat="false" ht="14.25" hidden="false" customHeight="true" outlineLevel="0" collapsed="false"/>
    <row r="96" customFormat="false" ht="14.25" hidden="false" customHeight="true" outlineLevel="0" collapsed="false"/>
    <row r="97" customFormat="false" ht="14.25" hidden="false" customHeight="true" outlineLevel="0" collapsed="false"/>
    <row r="98" customFormat="false" ht="14.25" hidden="false" customHeight="true" outlineLevel="0" collapsed="false"/>
    <row r="99" customFormat="false" ht="14.25" hidden="false" customHeight="true" outlineLevel="0" collapsed="false"/>
    <row r="100" customFormat="false" ht="14.25" hidden="false" customHeight="true" outlineLevel="0" collapsed="false"/>
    <row r="101" customFormat="false" ht="14.25" hidden="false" customHeight="true" outlineLevel="0" collapsed="false"/>
    <row r="102" customFormat="false" ht="14.25" hidden="false" customHeight="true" outlineLevel="0" collapsed="false"/>
    <row r="103" customFormat="false" ht="14.25" hidden="false" customHeight="true" outlineLevel="0" collapsed="false"/>
    <row r="104" customFormat="false" ht="14.25" hidden="false" customHeight="true" outlineLevel="0" collapsed="false"/>
    <row r="105" customFormat="false" ht="14.25" hidden="false" customHeight="true" outlineLevel="0" collapsed="false"/>
    <row r="106" customFormat="false" ht="14.25" hidden="false" customHeight="true" outlineLevel="0" collapsed="false"/>
    <row r="107" customFormat="false" ht="14.25" hidden="false" customHeight="true" outlineLevel="0" collapsed="false"/>
    <row r="108" customFormat="false" ht="14.25" hidden="false" customHeight="true" outlineLevel="0" collapsed="false"/>
    <row r="109" customFormat="false" ht="14.25" hidden="false" customHeight="true" outlineLevel="0" collapsed="false"/>
    <row r="110" customFormat="false" ht="14.25" hidden="false" customHeight="true" outlineLevel="0" collapsed="false"/>
    <row r="111" customFormat="false" ht="14.25" hidden="false" customHeight="true" outlineLevel="0" collapsed="false"/>
    <row r="112" customFormat="false" ht="14.25" hidden="false" customHeight="true" outlineLevel="0" collapsed="false"/>
    <row r="113" customFormat="false" ht="14.25" hidden="false" customHeight="true" outlineLevel="0" collapsed="false"/>
    <row r="114" customFormat="false" ht="14.25" hidden="false" customHeight="true" outlineLevel="0" collapsed="false"/>
    <row r="115" customFormat="false" ht="14.25" hidden="false" customHeight="true" outlineLevel="0" collapsed="false"/>
    <row r="116" customFormat="false" ht="14.25" hidden="false" customHeight="true" outlineLevel="0" collapsed="false"/>
    <row r="117" customFormat="false" ht="14.25" hidden="false" customHeight="true" outlineLevel="0" collapsed="false"/>
    <row r="118" customFormat="false" ht="14.25" hidden="false" customHeight="true" outlineLevel="0" collapsed="false"/>
    <row r="119" customFormat="false" ht="14.25" hidden="false" customHeight="true" outlineLevel="0" collapsed="false"/>
    <row r="120" customFormat="false" ht="14.25" hidden="false" customHeight="true" outlineLevel="0" collapsed="false"/>
    <row r="121" customFormat="false" ht="14.25" hidden="false" customHeight="true" outlineLevel="0" collapsed="false"/>
    <row r="122" customFormat="false" ht="14.25" hidden="false" customHeight="true" outlineLevel="0" collapsed="false"/>
    <row r="123" customFormat="false" ht="14.25" hidden="false" customHeight="true" outlineLevel="0" collapsed="false"/>
    <row r="124" customFormat="false" ht="14.25" hidden="false" customHeight="true" outlineLevel="0" collapsed="false"/>
    <row r="125" customFormat="false" ht="14.25" hidden="false" customHeight="true" outlineLevel="0" collapsed="false"/>
    <row r="126" customFormat="false" ht="14.25" hidden="false" customHeight="true" outlineLevel="0" collapsed="false"/>
    <row r="127" customFormat="false" ht="14.25" hidden="false" customHeight="true" outlineLevel="0" collapsed="false"/>
    <row r="128" customFormat="false" ht="14.25" hidden="false" customHeight="true" outlineLevel="0" collapsed="false"/>
    <row r="129" customFormat="false" ht="14.25" hidden="false" customHeight="true" outlineLevel="0" collapsed="false"/>
    <row r="130" customFormat="false" ht="14.25" hidden="false" customHeight="true" outlineLevel="0" collapsed="false"/>
    <row r="131" customFormat="false" ht="14.25" hidden="false" customHeight="true" outlineLevel="0" collapsed="false"/>
    <row r="132" customFormat="false" ht="14.25" hidden="false" customHeight="true" outlineLevel="0" collapsed="false"/>
    <row r="133" customFormat="false" ht="14.25" hidden="false" customHeight="true" outlineLevel="0" collapsed="false"/>
    <row r="134" customFormat="false" ht="14.25" hidden="false" customHeight="true" outlineLevel="0" collapsed="false"/>
    <row r="135" customFormat="false" ht="14.25" hidden="false" customHeight="true" outlineLevel="0" collapsed="false"/>
    <row r="136" customFormat="false" ht="14.25" hidden="false" customHeight="true" outlineLevel="0" collapsed="false"/>
    <row r="137" customFormat="false" ht="14.25" hidden="false" customHeight="true" outlineLevel="0" collapsed="false"/>
    <row r="138" customFormat="false" ht="14.25" hidden="false" customHeight="true" outlineLevel="0" collapsed="false"/>
    <row r="139" customFormat="false" ht="14.25" hidden="false" customHeight="true" outlineLevel="0" collapsed="false"/>
    <row r="140" customFormat="false" ht="14.25" hidden="false" customHeight="true" outlineLevel="0" collapsed="false"/>
    <row r="141" customFormat="false" ht="14.25" hidden="false" customHeight="true" outlineLevel="0" collapsed="false"/>
    <row r="142" customFormat="false" ht="14.25" hidden="false" customHeight="true" outlineLevel="0" collapsed="false"/>
    <row r="143" customFormat="false" ht="14.25" hidden="false" customHeight="true" outlineLevel="0" collapsed="false"/>
    <row r="144" customFormat="false" ht="14.25" hidden="false" customHeight="true" outlineLevel="0" collapsed="false"/>
    <row r="145" customFormat="false" ht="14.25" hidden="false" customHeight="true" outlineLevel="0" collapsed="false"/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07">
    <mergeCell ref="A1:AC2"/>
    <mergeCell ref="A4:AC5"/>
    <mergeCell ref="AG6:AI7"/>
    <mergeCell ref="A7:AC7"/>
    <mergeCell ref="A8:A11"/>
    <mergeCell ref="B8:K11"/>
    <mergeCell ref="L8:N11"/>
    <mergeCell ref="O8:P11"/>
    <mergeCell ref="Q8:R11"/>
    <mergeCell ref="S8:T11"/>
    <mergeCell ref="U8:W11"/>
    <mergeCell ref="X8:Z11"/>
    <mergeCell ref="AA8:AC11"/>
    <mergeCell ref="AF8:AF11"/>
    <mergeCell ref="AG8:AG11"/>
    <mergeCell ref="AH8:AI11"/>
    <mergeCell ref="B12:K12"/>
    <mergeCell ref="L12:N12"/>
    <mergeCell ref="O12:P12"/>
    <mergeCell ref="Q12:R12"/>
    <mergeCell ref="S12:T12"/>
    <mergeCell ref="U12:W12"/>
    <mergeCell ref="X12:Z12"/>
    <mergeCell ref="AA12:AC12"/>
    <mergeCell ref="AH12:AI12"/>
    <mergeCell ref="B13:K13"/>
    <mergeCell ref="L13:N13"/>
    <mergeCell ref="O13:P13"/>
    <mergeCell ref="Q13:R13"/>
    <mergeCell ref="S13:T13"/>
    <mergeCell ref="U13:W13"/>
    <mergeCell ref="X13:Z13"/>
    <mergeCell ref="AA13:AC13"/>
    <mergeCell ref="AH13:AI13"/>
    <mergeCell ref="B14:K14"/>
    <mergeCell ref="L14:N14"/>
    <mergeCell ref="O14:P14"/>
    <mergeCell ref="Q14:R14"/>
    <mergeCell ref="S14:T14"/>
    <mergeCell ref="U14:W14"/>
    <mergeCell ref="X14:Z14"/>
    <mergeCell ref="AA14:AC14"/>
    <mergeCell ref="AH14:AI14"/>
    <mergeCell ref="B15:K15"/>
    <mergeCell ref="L15:N15"/>
    <mergeCell ref="O15:P15"/>
    <mergeCell ref="Q15:R15"/>
    <mergeCell ref="S15:T15"/>
    <mergeCell ref="U15:W15"/>
    <mergeCell ref="X15:Z15"/>
    <mergeCell ref="AA15:AC15"/>
    <mergeCell ref="AH15:AI15"/>
    <mergeCell ref="B16:K16"/>
    <mergeCell ref="L16:N16"/>
    <mergeCell ref="O16:P16"/>
    <mergeCell ref="Q16:R16"/>
    <mergeCell ref="S16:T16"/>
    <mergeCell ref="U16:W16"/>
    <mergeCell ref="X16:Z16"/>
    <mergeCell ref="AA16:AC16"/>
    <mergeCell ref="AH16:AI16"/>
    <mergeCell ref="B17:K17"/>
    <mergeCell ref="L17:N17"/>
    <mergeCell ref="O17:P17"/>
    <mergeCell ref="Q17:R17"/>
    <mergeCell ref="S17:T17"/>
    <mergeCell ref="U17:W17"/>
    <mergeCell ref="X17:Z17"/>
    <mergeCell ref="AA17:AC17"/>
    <mergeCell ref="AH17:AI17"/>
    <mergeCell ref="B18:K18"/>
    <mergeCell ref="L18:N18"/>
    <mergeCell ref="O18:P18"/>
    <mergeCell ref="Q18:R18"/>
    <mergeCell ref="S18:T18"/>
    <mergeCell ref="U18:W18"/>
    <mergeCell ref="X18:Z18"/>
    <mergeCell ref="AA18:AC18"/>
    <mergeCell ref="AH18:AI18"/>
    <mergeCell ref="B19:K19"/>
    <mergeCell ref="L19:N19"/>
    <mergeCell ref="O19:P19"/>
    <mergeCell ref="Q19:R19"/>
    <mergeCell ref="S19:T19"/>
    <mergeCell ref="U19:W19"/>
    <mergeCell ref="X19:Z19"/>
    <mergeCell ref="AA19:AC19"/>
    <mergeCell ref="AH19:AI19"/>
    <mergeCell ref="B20:K20"/>
    <mergeCell ref="L20:N20"/>
    <mergeCell ref="O20:P20"/>
    <mergeCell ref="Q20:R20"/>
    <mergeCell ref="S20:T20"/>
    <mergeCell ref="U20:W20"/>
    <mergeCell ref="X20:Z20"/>
    <mergeCell ref="AA20:AC20"/>
    <mergeCell ref="AH20:AI20"/>
    <mergeCell ref="B21:K21"/>
    <mergeCell ref="L21:N21"/>
    <mergeCell ref="O21:P21"/>
    <mergeCell ref="Q21:R21"/>
    <mergeCell ref="S21:T21"/>
    <mergeCell ref="U21:W21"/>
    <mergeCell ref="X21:Z21"/>
    <mergeCell ref="AA21:AC21"/>
    <mergeCell ref="AH21:AI21"/>
    <mergeCell ref="B22:K22"/>
    <mergeCell ref="L22:N22"/>
    <mergeCell ref="O22:P22"/>
    <mergeCell ref="Q22:R22"/>
    <mergeCell ref="S22:T22"/>
    <mergeCell ref="U22:W22"/>
    <mergeCell ref="X22:Z22"/>
    <mergeCell ref="AA22:AC22"/>
    <mergeCell ref="AH22:AI22"/>
    <mergeCell ref="B23:K23"/>
    <mergeCell ref="L23:N23"/>
    <mergeCell ref="O23:P23"/>
    <mergeCell ref="Q23:R23"/>
    <mergeCell ref="S23:T23"/>
    <mergeCell ref="U23:W23"/>
    <mergeCell ref="X23:Z23"/>
    <mergeCell ref="AA23:AC23"/>
    <mergeCell ref="AH23:AI23"/>
    <mergeCell ref="B24:K24"/>
    <mergeCell ref="L24:N24"/>
    <mergeCell ref="O24:P24"/>
    <mergeCell ref="Q24:R24"/>
    <mergeCell ref="S24:T24"/>
    <mergeCell ref="U24:W24"/>
    <mergeCell ref="X24:Z24"/>
    <mergeCell ref="AA24:AC24"/>
    <mergeCell ref="AH24:AI24"/>
    <mergeCell ref="B25:K25"/>
    <mergeCell ref="L25:N25"/>
    <mergeCell ref="O25:P25"/>
    <mergeCell ref="Q25:R25"/>
    <mergeCell ref="S25:T25"/>
    <mergeCell ref="U25:W25"/>
    <mergeCell ref="X25:Z25"/>
    <mergeCell ref="AA25:AC25"/>
    <mergeCell ref="AH25:AI25"/>
    <mergeCell ref="B26:K26"/>
    <mergeCell ref="L26:N26"/>
    <mergeCell ref="O26:P26"/>
    <mergeCell ref="Q26:R26"/>
    <mergeCell ref="S26:T26"/>
    <mergeCell ref="U26:W26"/>
    <mergeCell ref="X26:Z26"/>
    <mergeCell ref="AA26:AC26"/>
    <mergeCell ref="AH26:AI26"/>
    <mergeCell ref="B27:K27"/>
    <mergeCell ref="L27:N27"/>
    <mergeCell ref="O27:P27"/>
    <mergeCell ref="Q27:R27"/>
    <mergeCell ref="S27:T27"/>
    <mergeCell ref="U27:W27"/>
    <mergeCell ref="X27:Z27"/>
    <mergeCell ref="AA27:AC27"/>
    <mergeCell ref="AH27:AI27"/>
    <mergeCell ref="B28:K28"/>
    <mergeCell ref="L28:N28"/>
    <mergeCell ref="O28:P28"/>
    <mergeCell ref="Q28:R28"/>
    <mergeCell ref="S28:T28"/>
    <mergeCell ref="U28:W28"/>
    <mergeCell ref="X28:Z28"/>
    <mergeCell ref="AA28:AC28"/>
    <mergeCell ref="AH28:AI28"/>
    <mergeCell ref="B29:K29"/>
    <mergeCell ref="L29:N29"/>
    <mergeCell ref="O29:P29"/>
    <mergeCell ref="Q29:R29"/>
    <mergeCell ref="S29:T29"/>
    <mergeCell ref="U29:W29"/>
    <mergeCell ref="X29:Z29"/>
    <mergeCell ref="AA29:AC29"/>
    <mergeCell ref="AH29:AI29"/>
    <mergeCell ref="B30:K30"/>
    <mergeCell ref="L30:N30"/>
    <mergeCell ref="O30:P30"/>
    <mergeCell ref="Q30:R30"/>
    <mergeCell ref="S30:T30"/>
    <mergeCell ref="U30:W30"/>
    <mergeCell ref="X30:Z30"/>
    <mergeCell ref="AA30:AC30"/>
    <mergeCell ref="AH30:AI30"/>
    <mergeCell ref="B31:K31"/>
    <mergeCell ref="L31:N31"/>
    <mergeCell ref="O31:P31"/>
    <mergeCell ref="Q31:R31"/>
    <mergeCell ref="S31:T31"/>
    <mergeCell ref="U31:W31"/>
    <mergeCell ref="X31:Z31"/>
    <mergeCell ref="AA31:AC31"/>
    <mergeCell ref="AH31:AI31"/>
    <mergeCell ref="B32:K32"/>
    <mergeCell ref="L32:N32"/>
    <mergeCell ref="O32:P32"/>
    <mergeCell ref="Q32:R32"/>
    <mergeCell ref="S32:T32"/>
    <mergeCell ref="U32:W32"/>
    <mergeCell ref="X32:Z32"/>
    <mergeCell ref="AA32:AC32"/>
    <mergeCell ref="AH32:AI32"/>
    <mergeCell ref="B33:K33"/>
    <mergeCell ref="L33:N33"/>
    <mergeCell ref="O33:P33"/>
    <mergeCell ref="Q33:R33"/>
    <mergeCell ref="S33:T33"/>
    <mergeCell ref="U33:W33"/>
    <mergeCell ref="X33:Z33"/>
    <mergeCell ref="AA33:AC33"/>
    <mergeCell ref="AH33:AI33"/>
    <mergeCell ref="B34:K34"/>
    <mergeCell ref="L34:N34"/>
    <mergeCell ref="O34:P34"/>
    <mergeCell ref="Q34:R34"/>
    <mergeCell ref="S34:T34"/>
    <mergeCell ref="U34:W34"/>
    <mergeCell ref="X34:Z34"/>
    <mergeCell ref="AA34:AC34"/>
    <mergeCell ref="AH34:AI34"/>
    <mergeCell ref="B35:K35"/>
    <mergeCell ref="L35:N35"/>
    <mergeCell ref="O35:P35"/>
    <mergeCell ref="Q35:R35"/>
    <mergeCell ref="S35:T35"/>
    <mergeCell ref="U35:W35"/>
    <mergeCell ref="X35:Z35"/>
    <mergeCell ref="AA35:AC35"/>
    <mergeCell ref="AH35:AI35"/>
    <mergeCell ref="B36:K36"/>
    <mergeCell ref="L36:N36"/>
    <mergeCell ref="O36:P36"/>
    <mergeCell ref="Q36:R36"/>
    <mergeCell ref="S36:T36"/>
    <mergeCell ref="U36:W36"/>
    <mergeCell ref="X36:Z36"/>
    <mergeCell ref="AA36:AC36"/>
    <mergeCell ref="AH36:AI36"/>
    <mergeCell ref="B37:K37"/>
    <mergeCell ref="L37:N37"/>
    <mergeCell ref="O37:P37"/>
    <mergeCell ref="Q37:R37"/>
    <mergeCell ref="S37:T37"/>
    <mergeCell ref="U37:W37"/>
    <mergeCell ref="X37:Z37"/>
    <mergeCell ref="AA37:AC37"/>
    <mergeCell ref="AH37:AI37"/>
    <mergeCell ref="B38:K38"/>
    <mergeCell ref="L38:N38"/>
    <mergeCell ref="O38:P38"/>
    <mergeCell ref="Q38:R38"/>
    <mergeCell ref="S38:T38"/>
    <mergeCell ref="U38:W38"/>
    <mergeCell ref="X38:Z38"/>
    <mergeCell ref="AA38:AC38"/>
    <mergeCell ref="AH38:AI38"/>
    <mergeCell ref="B39:K39"/>
    <mergeCell ref="L39:N39"/>
    <mergeCell ref="O39:P39"/>
    <mergeCell ref="Q39:R39"/>
    <mergeCell ref="S39:T39"/>
    <mergeCell ref="U39:W39"/>
    <mergeCell ref="X39:Z39"/>
    <mergeCell ref="AA39:AC39"/>
    <mergeCell ref="AH39:AI39"/>
    <mergeCell ref="B40:K40"/>
    <mergeCell ref="L40:N40"/>
    <mergeCell ref="O40:P40"/>
    <mergeCell ref="Q40:R40"/>
    <mergeCell ref="S40:T40"/>
    <mergeCell ref="U40:W40"/>
    <mergeCell ref="X40:Z40"/>
    <mergeCell ref="AA40:AC40"/>
    <mergeCell ref="AH40:AI40"/>
    <mergeCell ref="B41:K41"/>
    <mergeCell ref="L41:N41"/>
    <mergeCell ref="O41:P41"/>
    <mergeCell ref="Q41:R41"/>
    <mergeCell ref="S41:T41"/>
    <mergeCell ref="U41:W41"/>
    <mergeCell ref="X41:Z41"/>
    <mergeCell ref="AA41:AC41"/>
    <mergeCell ref="AH41:AI41"/>
    <mergeCell ref="B42:K42"/>
    <mergeCell ref="L42:N42"/>
    <mergeCell ref="O42:P42"/>
    <mergeCell ref="Q42:R42"/>
    <mergeCell ref="S42:T42"/>
    <mergeCell ref="U42:W42"/>
    <mergeCell ref="X42:Z42"/>
    <mergeCell ref="AA42:AC42"/>
    <mergeCell ref="AH42:AI42"/>
    <mergeCell ref="B43:K43"/>
    <mergeCell ref="L43:N43"/>
    <mergeCell ref="O43:P43"/>
    <mergeCell ref="Q43:R43"/>
    <mergeCell ref="S43:T43"/>
    <mergeCell ref="U43:W43"/>
    <mergeCell ref="X43:Z43"/>
    <mergeCell ref="AA43:AC43"/>
    <mergeCell ref="AH43:AI43"/>
    <mergeCell ref="B44:K44"/>
    <mergeCell ref="L44:N44"/>
    <mergeCell ref="O44:P44"/>
    <mergeCell ref="Q44:R44"/>
    <mergeCell ref="S44:T44"/>
    <mergeCell ref="U44:W44"/>
    <mergeCell ref="X44:Z44"/>
    <mergeCell ref="AA44:AC44"/>
    <mergeCell ref="AH44:AI44"/>
    <mergeCell ref="B45:K45"/>
    <mergeCell ref="L45:N45"/>
    <mergeCell ref="O45:P45"/>
    <mergeCell ref="Q45:R45"/>
    <mergeCell ref="S45:T45"/>
    <mergeCell ref="U45:W45"/>
    <mergeCell ref="X45:Z45"/>
    <mergeCell ref="AA45:AC45"/>
    <mergeCell ref="AH45:AI45"/>
    <mergeCell ref="B46:K46"/>
    <mergeCell ref="L46:N46"/>
    <mergeCell ref="O46:P46"/>
    <mergeCell ref="Q46:R46"/>
    <mergeCell ref="S46:T46"/>
    <mergeCell ref="U46:W46"/>
    <mergeCell ref="X46:Z46"/>
    <mergeCell ref="AA46:AC46"/>
    <mergeCell ref="AH46:AI46"/>
    <mergeCell ref="B47:K47"/>
    <mergeCell ref="L47:N47"/>
    <mergeCell ref="O47:P47"/>
    <mergeCell ref="Q47:R47"/>
    <mergeCell ref="S47:T47"/>
    <mergeCell ref="U47:W47"/>
    <mergeCell ref="X47:Z47"/>
    <mergeCell ref="AA47:AC47"/>
    <mergeCell ref="AH47:AI47"/>
    <mergeCell ref="B48:K48"/>
    <mergeCell ref="L48:N48"/>
    <mergeCell ref="O48:P48"/>
    <mergeCell ref="Q48:R48"/>
    <mergeCell ref="S48:T48"/>
    <mergeCell ref="U48:W48"/>
    <mergeCell ref="X48:Z48"/>
    <mergeCell ref="AA48:AC48"/>
    <mergeCell ref="AH48:AI48"/>
    <mergeCell ref="B49:K49"/>
    <mergeCell ref="L49:N49"/>
    <mergeCell ref="O49:P49"/>
    <mergeCell ref="Q49:R49"/>
    <mergeCell ref="S49:T49"/>
    <mergeCell ref="U49:W49"/>
    <mergeCell ref="X49:Z49"/>
    <mergeCell ref="AA49:AC49"/>
    <mergeCell ref="AH49:AI49"/>
    <mergeCell ref="B50:K50"/>
    <mergeCell ref="L50:N50"/>
    <mergeCell ref="O50:P50"/>
    <mergeCell ref="Q50:R50"/>
    <mergeCell ref="S50:T50"/>
    <mergeCell ref="U50:W50"/>
    <mergeCell ref="X50:Z50"/>
    <mergeCell ref="AA50:AC50"/>
    <mergeCell ref="AH50:AI50"/>
    <mergeCell ref="B51:K51"/>
    <mergeCell ref="L51:N51"/>
    <mergeCell ref="O51:P51"/>
    <mergeCell ref="Q51:R51"/>
    <mergeCell ref="S51:T51"/>
    <mergeCell ref="U51:W51"/>
    <mergeCell ref="X51:Z51"/>
    <mergeCell ref="AA51:AC51"/>
    <mergeCell ref="AH51:AI51"/>
    <mergeCell ref="B52:K52"/>
    <mergeCell ref="L52:N52"/>
    <mergeCell ref="O52:P52"/>
    <mergeCell ref="Q52:R52"/>
    <mergeCell ref="S52:T52"/>
    <mergeCell ref="U52:W52"/>
    <mergeCell ref="X52:Z52"/>
    <mergeCell ref="AA52:AC52"/>
    <mergeCell ref="AH52:AI52"/>
    <mergeCell ref="B53:K53"/>
    <mergeCell ref="L53:N53"/>
    <mergeCell ref="O53:P53"/>
    <mergeCell ref="Q53:R53"/>
    <mergeCell ref="S53:T53"/>
    <mergeCell ref="U53:W53"/>
    <mergeCell ref="X53:Z53"/>
    <mergeCell ref="AA53:AC53"/>
    <mergeCell ref="AH53:AI53"/>
    <mergeCell ref="B54:K54"/>
    <mergeCell ref="L54:N54"/>
    <mergeCell ref="O54:P54"/>
    <mergeCell ref="Q54:R54"/>
    <mergeCell ref="S54:T54"/>
    <mergeCell ref="U54:W54"/>
    <mergeCell ref="X54:Z54"/>
    <mergeCell ref="AA54:AC54"/>
    <mergeCell ref="AH54:AI54"/>
    <mergeCell ref="B55:K55"/>
    <mergeCell ref="L55:N55"/>
    <mergeCell ref="O55:P55"/>
    <mergeCell ref="Q55:R55"/>
    <mergeCell ref="S55:T55"/>
    <mergeCell ref="U55:W55"/>
    <mergeCell ref="X55:Z55"/>
    <mergeCell ref="AA55:AC55"/>
    <mergeCell ref="AH55:AI55"/>
    <mergeCell ref="B56:K56"/>
    <mergeCell ref="L56:N56"/>
    <mergeCell ref="O56:P56"/>
    <mergeCell ref="Q56:R56"/>
    <mergeCell ref="S56:T56"/>
    <mergeCell ref="U56:W56"/>
    <mergeCell ref="X56:Z56"/>
    <mergeCell ref="AA56:AC56"/>
    <mergeCell ref="AH56:AI56"/>
    <mergeCell ref="B57:K57"/>
    <mergeCell ref="L57:N57"/>
    <mergeCell ref="O57:P57"/>
    <mergeCell ref="Q57:R57"/>
    <mergeCell ref="S57:T57"/>
    <mergeCell ref="U57:W57"/>
    <mergeCell ref="X57:Z57"/>
    <mergeCell ref="AA57:AC57"/>
    <mergeCell ref="AH57:AI57"/>
    <mergeCell ref="B58:K58"/>
    <mergeCell ref="L58:N58"/>
    <mergeCell ref="O58:P58"/>
    <mergeCell ref="Q58:R58"/>
    <mergeCell ref="S58:T58"/>
    <mergeCell ref="U58:W58"/>
    <mergeCell ref="X58:Z58"/>
    <mergeCell ref="AA58:AC58"/>
    <mergeCell ref="AH58:AI58"/>
    <mergeCell ref="B59:K59"/>
    <mergeCell ref="L59:N59"/>
    <mergeCell ref="O59:P59"/>
    <mergeCell ref="Q59:R59"/>
    <mergeCell ref="S59:T59"/>
    <mergeCell ref="U59:W59"/>
    <mergeCell ref="X59:Z59"/>
    <mergeCell ref="AA59:AC59"/>
    <mergeCell ref="AH59:AI59"/>
    <mergeCell ref="B60:K60"/>
    <mergeCell ref="L60:N60"/>
    <mergeCell ref="O60:P60"/>
    <mergeCell ref="Q60:R60"/>
    <mergeCell ref="S60:T60"/>
    <mergeCell ref="U60:W60"/>
    <mergeCell ref="X60:Z60"/>
    <mergeCell ref="AA60:AC60"/>
    <mergeCell ref="AH60:AI60"/>
    <mergeCell ref="B61:K61"/>
    <mergeCell ref="L61:N61"/>
    <mergeCell ref="O61:P61"/>
    <mergeCell ref="Q61:R61"/>
    <mergeCell ref="S61:T61"/>
    <mergeCell ref="U61:W61"/>
    <mergeCell ref="X61:Z61"/>
    <mergeCell ref="AA61:AC61"/>
    <mergeCell ref="AH61:AI61"/>
    <mergeCell ref="B62:K62"/>
    <mergeCell ref="L62:N62"/>
    <mergeCell ref="O62:P62"/>
    <mergeCell ref="Q62:R62"/>
    <mergeCell ref="S62:T62"/>
    <mergeCell ref="U62:W62"/>
    <mergeCell ref="X62:Z62"/>
    <mergeCell ref="AA62:AC62"/>
    <mergeCell ref="AH62:AI62"/>
    <mergeCell ref="B63:K63"/>
    <mergeCell ref="L63:N63"/>
    <mergeCell ref="O63:P63"/>
    <mergeCell ref="Q63:R63"/>
    <mergeCell ref="S63:T63"/>
    <mergeCell ref="U63:W63"/>
    <mergeCell ref="X63:Z63"/>
    <mergeCell ref="AA63:AC63"/>
    <mergeCell ref="AH63:AI63"/>
    <mergeCell ref="B64:K64"/>
    <mergeCell ref="L64:N64"/>
    <mergeCell ref="O64:P64"/>
    <mergeCell ref="Q64:R64"/>
    <mergeCell ref="S64:T64"/>
    <mergeCell ref="U64:W64"/>
    <mergeCell ref="X64:Z64"/>
    <mergeCell ref="AA64:AC64"/>
    <mergeCell ref="AH64:AI64"/>
    <mergeCell ref="B65:K65"/>
    <mergeCell ref="L65:N65"/>
    <mergeCell ref="O65:P65"/>
    <mergeCell ref="Q65:R65"/>
    <mergeCell ref="S65:T65"/>
    <mergeCell ref="U65:W65"/>
    <mergeCell ref="X65:Z65"/>
    <mergeCell ref="AA65:AC65"/>
    <mergeCell ref="AH65:AI65"/>
    <mergeCell ref="B66:K66"/>
    <mergeCell ref="L66:N66"/>
    <mergeCell ref="O66:P66"/>
    <mergeCell ref="Q66:R66"/>
    <mergeCell ref="S66:T66"/>
    <mergeCell ref="U66:W66"/>
    <mergeCell ref="X66:Z66"/>
    <mergeCell ref="AA66:AC66"/>
    <mergeCell ref="AH66:AI66"/>
    <mergeCell ref="B67:K67"/>
    <mergeCell ref="L67:N67"/>
    <mergeCell ref="O67:P67"/>
    <mergeCell ref="Q67:R67"/>
    <mergeCell ref="S67:T67"/>
    <mergeCell ref="U67:W67"/>
    <mergeCell ref="X67:Z67"/>
    <mergeCell ref="AA67:AC67"/>
    <mergeCell ref="AH67:AI67"/>
    <mergeCell ref="B68:K68"/>
    <mergeCell ref="L68:N68"/>
    <mergeCell ref="O68:P68"/>
    <mergeCell ref="Q68:R68"/>
    <mergeCell ref="S68:T68"/>
    <mergeCell ref="U68:W68"/>
    <mergeCell ref="X68:Z68"/>
    <mergeCell ref="AA68:AC68"/>
    <mergeCell ref="AH68:AI68"/>
    <mergeCell ref="B69:K69"/>
    <mergeCell ref="L69:N69"/>
    <mergeCell ref="O69:P69"/>
    <mergeCell ref="Q69:R69"/>
    <mergeCell ref="S69:T69"/>
    <mergeCell ref="U69:W69"/>
    <mergeCell ref="X69:Z69"/>
    <mergeCell ref="AA69:AC69"/>
    <mergeCell ref="AH69:AI69"/>
    <mergeCell ref="B70:K70"/>
    <mergeCell ref="L70:N70"/>
    <mergeCell ref="O70:P70"/>
    <mergeCell ref="Q70:R70"/>
    <mergeCell ref="S70:T70"/>
    <mergeCell ref="U70:W70"/>
    <mergeCell ref="X70:Z70"/>
    <mergeCell ref="AA70:AC70"/>
    <mergeCell ref="AH70:AI70"/>
    <mergeCell ref="B71:K71"/>
    <mergeCell ref="L71:N71"/>
    <mergeCell ref="O71:P71"/>
    <mergeCell ref="Q71:R71"/>
    <mergeCell ref="S71:T71"/>
    <mergeCell ref="U71:W71"/>
    <mergeCell ref="X71:Z71"/>
    <mergeCell ref="AA71:AC71"/>
    <mergeCell ref="AH71:AI71"/>
    <mergeCell ref="B72:K72"/>
    <mergeCell ref="L72:N72"/>
    <mergeCell ref="O72:P72"/>
    <mergeCell ref="Q72:R72"/>
    <mergeCell ref="S72:T72"/>
    <mergeCell ref="U72:W72"/>
    <mergeCell ref="X72:Z72"/>
    <mergeCell ref="AA72:AC72"/>
    <mergeCell ref="AH72:AI72"/>
    <mergeCell ref="A73:W73"/>
    <mergeCell ref="X73:Z73"/>
    <mergeCell ref="AA73:AC73"/>
    <mergeCell ref="AD73:AE73"/>
    <mergeCell ref="AH73:AI73"/>
    <mergeCell ref="AD74:AE75"/>
    <mergeCell ref="AF74:AF82"/>
    <mergeCell ref="AG74:AG75"/>
    <mergeCell ref="AH74:AI75"/>
    <mergeCell ref="A75:AC76"/>
    <mergeCell ref="AD76:AE77"/>
    <mergeCell ref="AG76:AG77"/>
    <mergeCell ref="AH76:AI77"/>
    <mergeCell ref="A77:F78"/>
    <mergeCell ref="G77:K78"/>
    <mergeCell ref="L77:M78"/>
    <mergeCell ref="N77:O78"/>
    <mergeCell ref="P77:Q78"/>
    <mergeCell ref="R77:U78"/>
    <mergeCell ref="V77:Y78"/>
    <mergeCell ref="Z77:AC78"/>
    <mergeCell ref="AD78:AE79"/>
    <mergeCell ref="AH78:AI79"/>
    <mergeCell ref="A79:F79"/>
    <mergeCell ref="G79:K79"/>
    <mergeCell ref="L79:M79"/>
    <mergeCell ref="N79:O79"/>
    <mergeCell ref="P79:Q79"/>
    <mergeCell ref="R79:U79"/>
    <mergeCell ref="V79:Y79"/>
    <mergeCell ref="Z79:AC79"/>
    <mergeCell ref="A80:U80"/>
    <mergeCell ref="V80:Y80"/>
    <mergeCell ref="Z80:AC80"/>
    <mergeCell ref="AD80:AD82"/>
    <mergeCell ref="AH80:AI80"/>
    <mergeCell ref="AH81:AI81"/>
    <mergeCell ref="AH82:AI82"/>
    <mergeCell ref="AD83:AE83"/>
    <mergeCell ref="AH83:AI83"/>
    <mergeCell ref="AD84:AE85"/>
    <mergeCell ref="AH84:AI8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1"/>
  <sheetViews>
    <sheetView showFormulas="false" showGridLines="true" showRowColHeaders="true" showZeros="true" rightToLeft="false" tabSelected="false" showOutlineSymbols="true" defaultGridColor="true" view="normal" topLeftCell="A49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739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26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744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5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.7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cálculo'!B34</f>
        <v>1801.62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1801.62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1801.62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90"/>
      <c r="M31" s="290"/>
      <c r="N31" s="290"/>
      <c r="O31" s="290"/>
      <c r="P31" s="290"/>
      <c r="Q31" s="290"/>
      <c r="R31" s="290"/>
      <c r="S31" s="290"/>
      <c r="T31" s="290"/>
      <c r="U31" s="285"/>
      <c r="V31" s="285"/>
      <c r="W31" s="285"/>
      <c r="X31" s="285"/>
      <c r="Y31" s="285"/>
      <c r="Z31" s="285"/>
      <c r="AA31" s="285"/>
      <c r="AB31" s="285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90"/>
      <c r="M32" s="290"/>
      <c r="N32" s="290"/>
      <c r="O32" s="290"/>
      <c r="P32" s="290"/>
      <c r="Q32" s="290"/>
      <c r="R32" s="290"/>
      <c r="S32" s="290"/>
      <c r="T32" s="290"/>
      <c r="U32" s="285"/>
      <c r="V32" s="285"/>
      <c r="W32" s="285"/>
      <c r="X32" s="285"/>
      <c r="Y32" s="285"/>
      <c r="Z32" s="285"/>
      <c r="AA32" s="285"/>
      <c r="AB32" s="285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90"/>
      <c r="M33" s="290"/>
      <c r="N33" s="290"/>
      <c r="O33" s="290"/>
      <c r="P33" s="290"/>
      <c r="Q33" s="290"/>
      <c r="R33" s="290"/>
      <c r="S33" s="290"/>
      <c r="T33" s="290"/>
      <c r="U33" s="285"/>
      <c r="V33" s="285"/>
      <c r="W33" s="285"/>
      <c r="X33" s="285"/>
      <c r="Y33" s="285"/>
      <c r="Z33" s="285"/>
      <c r="AA33" s="285"/>
      <c r="AB33" s="285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85"/>
      <c r="V34" s="285"/>
      <c r="W34" s="285"/>
      <c r="X34" s="285"/>
      <c r="Y34" s="285"/>
      <c r="Z34" s="285"/>
      <c r="AA34" s="285"/>
      <c r="AB34" s="285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cálculo'!G76</f>
        <v>115.5028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623.5428</v>
      </c>
      <c r="J43" s="279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'#8_Uniformes'!X68</f>
        <v>281.843333333333</v>
      </c>
      <c r="J46" s="288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354.213333333333</v>
      </c>
      <c r="J51" s="279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</row>
    <row r="52" customFormat="false" ht="14.25" hidden="false" customHeight="true" outlineLevel="0" collapsed="false"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</row>
    <row r="53" customFormat="false" ht="14.25" hidden="false" customHeight="true" outlineLevel="0" collapsed="false"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</row>
    <row r="54" customFormat="false" ht="14.25" hidden="false" customHeight="true" outlineLevel="0" collapsed="false"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</row>
    <row r="55" customFormat="false" ht="14.25" hidden="false" customHeight="true" outlineLevel="0" collapsed="false"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85"/>
      <c r="AB56" s="285"/>
      <c r="AC56" s="285"/>
      <c r="AD56" s="285"/>
      <c r="AE56" s="285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90"/>
      <c r="V57" s="290"/>
      <c r="W57" s="290"/>
      <c r="X57" s="290"/>
      <c r="Y57" s="290"/>
      <c r="Z57" s="290"/>
      <c r="AA57" s="285"/>
      <c r="AB57" s="285"/>
      <c r="AC57" s="285"/>
      <c r="AD57" s="285"/>
      <c r="AE57" s="285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85"/>
      <c r="AB58" s="285"/>
      <c r="AC58" s="285"/>
      <c r="AD58" s="285"/>
      <c r="AE58" s="285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360.324</v>
      </c>
      <c r="J59" s="298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290"/>
      <c r="V59" s="290"/>
      <c r="W59" s="290"/>
      <c r="X59" s="290"/>
      <c r="Y59" s="290"/>
      <c r="Z59" s="290"/>
      <c r="AA59" s="285"/>
      <c r="AB59" s="285"/>
      <c r="AC59" s="285"/>
      <c r="AD59" s="285"/>
      <c r="AE59" s="285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27.0243</v>
      </c>
      <c r="J60" s="298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290"/>
      <c r="V60" s="290"/>
      <c r="W60" s="290"/>
      <c r="X60" s="290"/>
      <c r="Y60" s="290"/>
      <c r="Z60" s="290"/>
      <c r="AA60" s="285"/>
      <c r="AB60" s="285"/>
      <c r="AC60" s="285"/>
      <c r="AD60" s="285"/>
      <c r="AE60" s="285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18.0162</v>
      </c>
      <c r="J61" s="298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290"/>
      <c r="V61" s="290"/>
      <c r="W61" s="290"/>
      <c r="X61" s="290"/>
      <c r="Y61" s="290"/>
      <c r="Z61" s="290"/>
      <c r="AA61" s="285"/>
      <c r="AB61" s="285"/>
      <c r="AC61" s="285"/>
      <c r="AD61" s="285"/>
      <c r="AE61" s="285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3.60324</v>
      </c>
      <c r="J62" s="298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290"/>
      <c r="V62" s="290"/>
      <c r="W62" s="290"/>
      <c r="X62" s="290"/>
      <c r="Y62" s="290"/>
      <c r="Z62" s="290"/>
      <c r="AA62" s="285"/>
      <c r="AB62" s="285"/>
      <c r="AC62" s="285"/>
      <c r="AD62" s="285"/>
      <c r="AE62" s="285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45.0405</v>
      </c>
      <c r="J63" s="298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290"/>
      <c r="V63" s="290"/>
      <c r="W63" s="290"/>
      <c r="X63" s="290"/>
      <c r="Y63" s="290"/>
      <c r="Z63" s="290"/>
      <c r="AA63" s="285"/>
      <c r="AB63" s="285"/>
      <c r="AC63" s="285"/>
      <c r="AD63" s="285"/>
      <c r="AE63" s="285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144.1296</v>
      </c>
      <c r="J64" s="298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290"/>
      <c r="V64" s="290"/>
      <c r="W64" s="290"/>
      <c r="X64" s="290"/>
      <c r="Y64" s="290"/>
      <c r="Z64" s="290"/>
      <c r="AA64" s="285"/>
      <c r="AB64" s="285"/>
      <c r="AC64" s="285"/>
      <c r="AD64" s="285"/>
      <c r="AE64" s="285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108.0972</v>
      </c>
      <c r="J65" s="298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290"/>
      <c r="V65" s="290"/>
      <c r="W65" s="290"/>
      <c r="X65" s="290"/>
      <c r="Y65" s="290"/>
      <c r="Z65" s="290"/>
      <c r="AA65" s="285"/>
      <c r="AB65" s="285"/>
      <c r="AC65" s="285"/>
      <c r="AD65" s="285"/>
      <c r="AE65" s="285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10.80972</v>
      </c>
      <c r="J66" s="298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290"/>
      <c r="V66" s="290"/>
      <c r="W66" s="290"/>
      <c r="X66" s="290"/>
      <c r="Y66" s="290"/>
      <c r="Z66" s="290"/>
      <c r="AA66" s="285"/>
      <c r="AB66" s="285"/>
      <c r="AC66" s="285"/>
      <c r="AD66" s="285"/>
      <c r="AE66" s="285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717.04476</v>
      </c>
      <c r="J67" s="304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85"/>
      <c r="AB67" s="285"/>
      <c r="AC67" s="285"/>
      <c r="AD67" s="285"/>
      <c r="AE67" s="285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285"/>
      <c r="AB68" s="285"/>
      <c r="AC68" s="285"/>
      <c r="AD68" s="285"/>
      <c r="AE68" s="285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85"/>
      <c r="AB69" s="285"/>
      <c r="AC69" s="285"/>
      <c r="AD69" s="285"/>
      <c r="AE69" s="285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85"/>
      <c r="AB70" s="285"/>
      <c r="AC70" s="285"/>
      <c r="AD70" s="285"/>
      <c r="AE70" s="285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160.88</v>
      </c>
      <c r="J71" s="277"/>
      <c r="K71" s="377"/>
      <c r="L71" s="375"/>
      <c r="M71" s="375"/>
      <c r="N71" s="290"/>
      <c r="O71" s="290"/>
      <c r="P71" s="290"/>
      <c r="Q71" s="290"/>
      <c r="R71" s="290"/>
      <c r="S71" s="290"/>
      <c r="T71" s="290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53.69</v>
      </c>
      <c r="J72" s="277"/>
      <c r="K72" s="378"/>
      <c r="L72" s="378"/>
      <c r="M72" s="378"/>
      <c r="N72" s="290"/>
      <c r="O72" s="290"/>
      <c r="P72" s="290"/>
      <c r="Q72" s="290"/>
      <c r="R72" s="290"/>
      <c r="S72" s="290"/>
      <c r="T72" s="290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214.57</v>
      </c>
      <c r="J73" s="311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85.396788</v>
      </c>
      <c r="J74" s="315"/>
      <c r="K74" s="379"/>
      <c r="L74" s="290"/>
      <c r="M74" s="290"/>
      <c r="N74" s="290"/>
      <c r="O74" s="290"/>
      <c r="P74" s="290"/>
      <c r="Q74" s="290"/>
      <c r="R74" s="290"/>
      <c r="S74" s="290"/>
      <c r="T74" s="290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299.966788</v>
      </c>
      <c r="J75" s="31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0.540486</v>
      </c>
      <c r="J78" s="277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0.215113428</v>
      </c>
      <c r="J79" s="277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0.755599428</v>
      </c>
      <c r="J80" s="311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90"/>
      <c r="L81" s="290"/>
      <c r="M81" s="381"/>
      <c r="N81" s="290"/>
      <c r="O81" s="290"/>
      <c r="P81" s="290"/>
      <c r="Q81" s="290"/>
      <c r="R81" s="290"/>
      <c r="S81" s="290"/>
      <c r="T81" s="290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8.287452</v>
      </c>
      <c r="J83" s="277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0.66299616</v>
      </c>
      <c r="J84" s="277"/>
      <c r="K84" s="290"/>
      <c r="L84" s="290"/>
      <c r="M84" s="290"/>
      <c r="N84" s="290"/>
      <c r="O84" s="290"/>
      <c r="P84" s="375"/>
      <c r="Q84" s="375"/>
      <c r="R84" s="375"/>
      <c r="S84" s="375"/>
      <c r="T84" s="37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34.951428</v>
      </c>
      <c r="J86" s="277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13.910668344</v>
      </c>
      <c r="J87" s="277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</row>
    <row r="88" customFormat="false" ht="1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62.696376</v>
      </c>
      <c r="J88" s="277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120.508920504</v>
      </c>
      <c r="J89" s="311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82"/>
      <c r="L91" s="290"/>
      <c r="M91" s="290"/>
      <c r="N91" s="290"/>
      <c r="O91" s="290"/>
      <c r="P91" s="290"/>
      <c r="Q91" s="290"/>
      <c r="R91" s="290"/>
      <c r="S91" s="290"/>
      <c r="T91" s="290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160.884666</v>
      </c>
      <c r="J93" s="277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5.044536</v>
      </c>
      <c r="J94" s="277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1.441296</v>
      </c>
      <c r="J95" s="277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6.30567</v>
      </c>
      <c r="J96" s="277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0.360324</v>
      </c>
      <c r="J97" s="277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174.036492</v>
      </c>
      <c r="J98" s="311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69.182208</v>
      </c>
      <c r="J99" s="277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243.2187</v>
      </c>
      <c r="J100" s="311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</row>
    <row r="101" customFormat="false" ht="14.25" hidden="false" customHeight="true" outlineLevel="0" collapsed="false"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</row>
    <row r="102" customFormat="false" ht="14.25" hidden="false" customHeight="true" outlineLevel="0" collapsed="false"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</row>
    <row r="103" customFormat="false" ht="14.25" hidden="false" customHeight="true" outlineLevel="0" collapsed="false"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</row>
    <row r="104" customFormat="false" ht="14.25" hidden="false" customHeight="true" outlineLevel="0" collapsed="false"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85"/>
      <c r="AB105" s="285"/>
      <c r="AC105" s="285"/>
      <c r="AD105" s="285"/>
      <c r="AE105" s="285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85"/>
      <c r="AB106" s="285"/>
      <c r="AC106" s="285"/>
      <c r="AD106" s="285"/>
      <c r="AE106" s="285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717.04476</v>
      </c>
      <c r="J107" s="298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85"/>
      <c r="AB107" s="285"/>
      <c r="AC107" s="285"/>
      <c r="AD107" s="285"/>
      <c r="AE107" s="285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299.966788</v>
      </c>
      <c r="J108" s="298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85"/>
      <c r="AB108" s="285"/>
      <c r="AC108" s="285"/>
      <c r="AD108" s="285"/>
      <c r="AE108" s="285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0.755599428</v>
      </c>
      <c r="J109" s="298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85"/>
      <c r="AB109" s="285"/>
      <c r="AC109" s="285"/>
      <c r="AD109" s="285"/>
      <c r="AE109" s="285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120.508920504</v>
      </c>
      <c r="J110" s="298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85"/>
      <c r="AB110" s="285"/>
      <c r="AC110" s="285"/>
      <c r="AD110" s="285"/>
      <c r="AE110" s="285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243.2187</v>
      </c>
      <c r="J111" s="298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85"/>
      <c r="AB111" s="285"/>
      <c r="AC111" s="285"/>
      <c r="AD111" s="285"/>
      <c r="AE111" s="285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85"/>
      <c r="AB112" s="285"/>
      <c r="AC112" s="285"/>
      <c r="AD112" s="285"/>
      <c r="AE112" s="285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1381.494767932</v>
      </c>
      <c r="J113" s="327"/>
      <c r="K113" s="379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85"/>
      <c r="AB113" s="285"/>
      <c r="AC113" s="285"/>
      <c r="AD113" s="285"/>
      <c r="AE113" s="285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85"/>
      <c r="AB114" s="285"/>
      <c r="AC114" s="285"/>
      <c r="AD114" s="285"/>
      <c r="AE114" s="285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4160.87090126533</v>
      </c>
      <c r="J115" s="327"/>
      <c r="K115" s="290"/>
      <c r="L115" s="290"/>
      <c r="M115" s="383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85"/>
      <c r="AB115" s="285"/>
      <c r="AC115" s="285"/>
      <c r="AD115" s="285"/>
      <c r="AE115" s="285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85"/>
      <c r="AB116" s="285"/>
      <c r="AC116" s="285"/>
      <c r="AD116" s="285"/>
      <c r="AE116" s="285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84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85"/>
      <c r="AB117" s="285"/>
      <c r="AC117" s="285"/>
      <c r="AD117" s="285"/>
      <c r="AE117" s="285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291.260963088573</v>
      </c>
      <c r="J118" s="298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85"/>
      <c r="AB118" s="285"/>
      <c r="AC118" s="285"/>
      <c r="AD118" s="285"/>
      <c r="AE118" s="285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311.649230504773</v>
      </c>
      <c r="J119" s="298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85"/>
      <c r="AB119" s="285"/>
      <c r="AC119" s="285"/>
      <c r="AD119" s="285"/>
      <c r="AE119" s="285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85"/>
      <c r="AB120" s="285"/>
      <c r="AC120" s="285"/>
      <c r="AD120" s="285"/>
      <c r="AE120" s="285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85"/>
      <c r="AB121" s="285"/>
      <c r="AC121" s="285"/>
      <c r="AD121" s="285"/>
      <c r="AE121" s="285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91.664592495823</v>
      </c>
      <c r="J122" s="298"/>
      <c r="K122" s="38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85"/>
      <c r="AB122" s="285"/>
      <c r="AC122" s="285"/>
      <c r="AD122" s="285"/>
      <c r="AE122" s="285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422.212668465609</v>
      </c>
      <c r="J123" s="298"/>
      <c r="K123" s="38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85"/>
      <c r="AB123" s="285"/>
      <c r="AC123" s="285"/>
      <c r="AD123" s="285"/>
      <c r="AE123" s="285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85"/>
      <c r="AB124" s="285"/>
      <c r="AC124" s="285"/>
      <c r="AD124" s="285"/>
      <c r="AE124" s="285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277.771492411585</v>
      </c>
      <c r="J125" s="298"/>
      <c r="K125" s="38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85"/>
      <c r="AB125" s="285"/>
      <c r="AC125" s="285"/>
      <c r="AD125" s="285"/>
      <c r="AE125" s="285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85"/>
      <c r="AB126" s="285"/>
      <c r="AC126" s="285"/>
      <c r="AD126" s="285"/>
      <c r="AE126" s="285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5555.4298482317</v>
      </c>
      <c r="J127" s="298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85"/>
      <c r="AB127" s="285"/>
      <c r="AC127" s="285"/>
      <c r="AD127" s="285"/>
      <c r="AE127" s="285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1394.55894696636</v>
      </c>
      <c r="J128" s="327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85"/>
      <c r="AB128" s="285"/>
      <c r="AC128" s="285"/>
      <c r="AD128" s="285"/>
      <c r="AE128" s="285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85"/>
      <c r="AB129" s="285"/>
      <c r="AC129" s="285"/>
      <c r="AD129" s="285"/>
      <c r="AE129" s="285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85"/>
      <c r="AB130" s="285"/>
      <c r="AC130" s="285"/>
      <c r="AD130" s="285"/>
      <c r="AE130" s="285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85"/>
      <c r="AB131" s="285"/>
      <c r="AC131" s="285"/>
      <c r="AD131" s="285"/>
      <c r="AE131" s="285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85"/>
      <c r="AB132" s="285"/>
      <c r="AC132" s="285"/>
      <c r="AD132" s="285"/>
      <c r="AE132" s="285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85"/>
      <c r="AB133" s="285"/>
      <c r="AC133" s="285"/>
      <c r="AD133" s="285"/>
      <c r="AE133" s="285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85"/>
      <c r="AB134" s="285"/>
      <c r="AC134" s="285"/>
      <c r="AD134" s="285"/>
      <c r="AE134" s="285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85"/>
      <c r="AB135" s="285"/>
      <c r="AC135" s="285"/>
      <c r="AD135" s="285"/>
      <c r="AE135" s="285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1801.62</v>
      </c>
      <c r="J136" s="332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85"/>
      <c r="AB136" s="285"/>
      <c r="AC136" s="285"/>
      <c r="AD136" s="285"/>
      <c r="AE136" s="285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623.5428</v>
      </c>
      <c r="J137" s="332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85"/>
      <c r="AB137" s="285"/>
      <c r="AC137" s="285"/>
      <c r="AD137" s="285"/>
      <c r="AE137" s="285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354.213333333333</v>
      </c>
      <c r="J138" s="332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85"/>
      <c r="AB138" s="285"/>
      <c r="AC138" s="285"/>
      <c r="AD138" s="285"/>
      <c r="AE138" s="285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1381.494767932</v>
      </c>
      <c r="J139" s="332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85"/>
      <c r="AB139" s="285"/>
      <c r="AC139" s="285"/>
      <c r="AD139" s="285"/>
      <c r="AE139" s="285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4160.87090126533</v>
      </c>
      <c r="J140" s="327"/>
      <c r="K140" s="38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85"/>
      <c r="AB140" s="285"/>
      <c r="AC140" s="285"/>
      <c r="AD140" s="285"/>
      <c r="AE140" s="285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1394.55894696636</v>
      </c>
      <c r="J141" s="332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85"/>
      <c r="AB141" s="285"/>
      <c r="AC141" s="285"/>
      <c r="AD141" s="285"/>
      <c r="AE141" s="285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54" t="n">
        <f aca="false">ROUND(I141+I140,2)</f>
        <v>5555.43</v>
      </c>
      <c r="J142" s="354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290"/>
      <c r="V142" s="290"/>
      <c r="W142" s="290"/>
      <c r="X142" s="290"/>
      <c r="Y142" s="290"/>
      <c r="Z142" s="290"/>
      <c r="AA142" s="285"/>
      <c r="AB142" s="285"/>
      <c r="AC142" s="285"/>
      <c r="AD142" s="285"/>
      <c r="AE142" s="285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5</v>
      </c>
      <c r="J143" s="302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85"/>
      <c r="AB143" s="285"/>
      <c r="AC143" s="285"/>
      <c r="AD143" s="285"/>
      <c r="AE143" s="285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27777.15</v>
      </c>
      <c r="J144" s="327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85"/>
      <c r="AB144" s="285"/>
      <c r="AC144" s="285"/>
      <c r="AD144" s="285"/>
      <c r="AE144" s="285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333325.8</v>
      </c>
      <c r="J145" s="327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85"/>
      <c r="AB145" s="285"/>
      <c r="AC145" s="285"/>
      <c r="AD145" s="285"/>
      <c r="AE145" s="285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normal" topLeftCell="A28" colorId="64" zoomScale="85" zoomScaleNormal="85" zoomScalePageLayoutView="100" workbookViewId="0">
      <selection pane="topLeft" activeCell="D35" activeCellId="0" sqref="D35"/>
    </sheetView>
  </sheetViews>
  <sheetFormatPr defaultColWidth="8.6171875" defaultRowHeight="13.8" customHeight="true" zeroHeight="false" outlineLevelRow="0" outlineLevelCol="0"/>
  <cols>
    <col collapsed="false" customWidth="true" hidden="false" outlineLevel="0" max="1" min="1" style="1" width="25.82"/>
    <col collapsed="false" customWidth="true" hidden="false" outlineLevel="0" max="2" min="2" style="1" width="13.15"/>
    <col collapsed="false" customWidth="true" hidden="false" outlineLevel="0" max="3" min="3" style="1" width="11.9"/>
    <col collapsed="false" customWidth="true" hidden="false" outlineLevel="0" max="4" min="4" style="1" width="34.6"/>
    <col collapsed="false" customWidth="true" hidden="false" outlineLevel="0" max="5" min="5" style="1" width="13.08"/>
    <col collapsed="false" customWidth="true" hidden="false" outlineLevel="0" max="6" min="6" style="1" width="15.52"/>
    <col collapsed="false" customWidth="true" hidden="false" outlineLevel="0" max="7" min="7" style="1" width="11.56"/>
    <col collapsed="false" customWidth="true" hidden="false" outlineLevel="0" max="1025" min="8" style="1" width="10.5"/>
  </cols>
  <sheetData>
    <row r="1" customFormat="false" ht="13.8" hidden="false" customHeight="false" outlineLevel="0" collapsed="false">
      <c r="A1" s="394"/>
    </row>
    <row r="2" customFormat="false" ht="15" hidden="false" customHeight="false" outlineLevel="0" collapsed="false">
      <c r="A2" s="395" t="s">
        <v>745</v>
      </c>
      <c r="B2" s="395"/>
      <c r="C2" s="396"/>
      <c r="D2" s="396"/>
      <c r="E2" s="396"/>
      <c r="F2" s="396"/>
      <c r="G2" s="396"/>
    </row>
    <row r="3" customFormat="false" ht="15" hidden="false" customHeight="false" outlineLevel="0" collapsed="false">
      <c r="A3" s="397"/>
      <c r="B3" s="397"/>
      <c r="C3" s="396"/>
      <c r="D3" s="396"/>
      <c r="E3" s="396"/>
      <c r="F3" s="396"/>
      <c r="G3" s="396"/>
    </row>
    <row r="4" customFormat="false" ht="15" hidden="false" customHeight="false" outlineLevel="0" collapsed="false">
      <c r="A4" s="398" t="s">
        <v>746</v>
      </c>
      <c r="B4" s="399"/>
      <c r="C4" s="399"/>
      <c r="D4" s="396"/>
      <c r="G4" s="400"/>
    </row>
    <row r="5" customFormat="false" ht="15" hidden="false" customHeight="false" outlineLevel="0" collapsed="false">
      <c r="A5" s="401"/>
      <c r="B5" s="402"/>
      <c r="C5" s="396"/>
      <c r="D5" s="396"/>
      <c r="G5" s="400"/>
    </row>
    <row r="6" customFormat="false" ht="15" hidden="false" customHeight="false" outlineLevel="0" collapsed="false">
      <c r="A6" s="401"/>
      <c r="B6" s="402"/>
      <c r="C6" s="396"/>
      <c r="D6" s="396"/>
      <c r="G6" s="400"/>
    </row>
    <row r="7" customFormat="false" ht="15" hidden="false" customHeight="false" outlineLevel="0" collapsed="false">
      <c r="A7" s="403" t="s">
        <v>747</v>
      </c>
      <c r="B7" s="404"/>
      <c r="C7" s="396"/>
      <c r="D7" s="396"/>
      <c r="G7" s="400"/>
    </row>
    <row r="8" customFormat="false" ht="15" hidden="false" customHeight="false" outlineLevel="0" collapsed="false">
      <c r="A8" s="405" t="s">
        <v>748</v>
      </c>
      <c r="B8" s="406" t="n">
        <v>1601.55</v>
      </c>
      <c r="C8" s="396"/>
      <c r="D8" s="396"/>
      <c r="G8" s="400"/>
    </row>
    <row r="9" customFormat="false" ht="15" hidden="false" customHeight="false" outlineLevel="0" collapsed="false">
      <c r="A9" s="407" t="s">
        <v>749</v>
      </c>
      <c r="B9" s="408" t="n">
        <f aca="false">SUM(B8)</f>
        <v>1601.55</v>
      </c>
      <c r="C9" s="409"/>
      <c r="D9" s="396"/>
      <c r="G9" s="400"/>
    </row>
    <row r="10" customFormat="false" ht="15" hidden="false" customHeight="false" outlineLevel="0" collapsed="false">
      <c r="A10" s="404"/>
      <c r="B10" s="404"/>
      <c r="C10" s="396"/>
      <c r="D10" s="396"/>
      <c r="G10" s="400"/>
    </row>
    <row r="11" customFormat="false" ht="15" hidden="false" customHeight="false" outlineLevel="0" collapsed="false">
      <c r="A11" s="403" t="s">
        <v>750</v>
      </c>
      <c r="B11" s="410"/>
      <c r="C11" s="411"/>
      <c r="D11" s="396"/>
      <c r="E11" s="396"/>
      <c r="F11" s="396"/>
      <c r="G11" s="396"/>
    </row>
    <row r="12" customFormat="false" ht="15" hidden="false" customHeight="false" outlineLevel="0" collapsed="false">
      <c r="A12" s="405" t="s">
        <v>746</v>
      </c>
      <c r="B12" s="406" t="n">
        <v>1601.55</v>
      </c>
      <c r="C12" s="412"/>
      <c r="D12" s="396"/>
      <c r="E12" s="396"/>
      <c r="F12" s="396"/>
      <c r="G12" s="396"/>
    </row>
    <row r="13" customFormat="false" ht="15" hidden="false" customHeight="false" outlineLevel="0" collapsed="false">
      <c r="A13" s="407" t="s">
        <v>749</v>
      </c>
      <c r="B13" s="408" t="n">
        <f aca="false">SUM(B12)</f>
        <v>1601.55</v>
      </c>
      <c r="C13" s="413"/>
      <c r="D13" s="409"/>
      <c r="E13" s="396"/>
      <c r="F13" s="396"/>
      <c r="G13" s="396"/>
    </row>
    <row r="14" customFormat="false" ht="15" hidden="false" customHeight="false" outlineLevel="0" collapsed="false">
      <c r="A14" s="414"/>
      <c r="B14" s="415"/>
      <c r="C14" s="416"/>
      <c r="D14" s="409"/>
      <c r="E14" s="396"/>
      <c r="F14" s="396"/>
      <c r="G14" s="396"/>
    </row>
    <row r="15" customFormat="false" ht="15" hidden="false" customHeight="false" outlineLevel="0" collapsed="false">
      <c r="A15" s="403"/>
      <c r="B15" s="417"/>
      <c r="C15" s="396"/>
      <c r="D15" s="396"/>
      <c r="E15" s="396"/>
      <c r="F15" s="396"/>
      <c r="G15" s="396"/>
    </row>
    <row r="16" customFormat="false" ht="15" hidden="false" customHeight="false" outlineLevel="0" collapsed="false">
      <c r="A16" s="403" t="s">
        <v>751</v>
      </c>
      <c r="B16" s="410"/>
      <c r="C16" s="411"/>
      <c r="D16" s="396" t="s">
        <v>752</v>
      </c>
      <c r="E16" s="396"/>
      <c r="F16" s="396"/>
      <c r="G16" s="396"/>
    </row>
    <row r="17" customFormat="false" ht="15" hidden="false" customHeight="false" outlineLevel="0" collapsed="false">
      <c r="A17" s="405" t="s">
        <v>746</v>
      </c>
      <c r="B17" s="399" t="n">
        <v>2001.93</v>
      </c>
      <c r="C17" s="412"/>
      <c r="D17" s="396"/>
      <c r="E17" s="396"/>
      <c r="F17" s="396"/>
      <c r="G17" s="396"/>
    </row>
    <row r="18" customFormat="false" ht="15" hidden="false" customHeight="false" outlineLevel="0" collapsed="false">
      <c r="A18" s="407" t="s">
        <v>749</v>
      </c>
      <c r="B18" s="408" t="n">
        <f aca="false">SUM(B17)</f>
        <v>2001.93</v>
      </c>
      <c r="C18" s="413"/>
      <c r="D18" s="396"/>
      <c r="E18" s="396"/>
      <c r="F18" s="396"/>
      <c r="G18" s="396"/>
    </row>
    <row r="19" customFormat="false" ht="15" hidden="false" customHeight="false" outlineLevel="0" collapsed="false">
      <c r="A19" s="404"/>
      <c r="B19" s="404"/>
      <c r="C19" s="396"/>
      <c r="D19" s="396"/>
      <c r="E19" s="396"/>
      <c r="F19" s="396"/>
      <c r="G19" s="396"/>
    </row>
    <row r="20" customFormat="false" ht="15" hidden="false" customHeight="false" outlineLevel="0" collapsed="false">
      <c r="A20" s="403" t="s">
        <v>753</v>
      </c>
      <c r="B20" s="410"/>
      <c r="C20" s="396"/>
      <c r="D20" s="396"/>
      <c r="E20" s="396"/>
      <c r="F20" s="396"/>
      <c r="G20" s="396"/>
    </row>
    <row r="21" customFormat="false" ht="15" hidden="false" customHeight="false" outlineLevel="0" collapsed="false">
      <c r="A21" s="405" t="s">
        <v>746</v>
      </c>
      <c r="B21" s="399" t="n">
        <v>1601.55</v>
      </c>
      <c r="C21" s="396"/>
      <c r="D21" s="396"/>
      <c r="E21" s="396"/>
      <c r="F21" s="396"/>
      <c r="G21" s="396"/>
    </row>
    <row r="22" customFormat="false" ht="15" hidden="false" customHeight="false" outlineLevel="0" collapsed="false">
      <c r="A22" s="407" t="s">
        <v>749</v>
      </c>
      <c r="B22" s="408" t="n">
        <f aca="false">SUM(B21)</f>
        <v>1601.55</v>
      </c>
      <c r="C22" s="396"/>
      <c r="D22" s="396"/>
      <c r="E22" s="396"/>
      <c r="F22" s="396"/>
      <c r="G22" s="396"/>
    </row>
    <row r="23" customFormat="false" ht="15" hidden="false" customHeight="true" outlineLevel="0" collapsed="false">
      <c r="A23" s="404"/>
      <c r="B23" s="404"/>
      <c r="C23" s="396"/>
      <c r="D23" s="396"/>
      <c r="E23" s="396"/>
      <c r="F23" s="396"/>
      <c r="G23" s="396"/>
    </row>
    <row r="24" customFormat="false" ht="15" hidden="false" customHeight="false" outlineLevel="0" collapsed="false">
      <c r="A24" s="403" t="s">
        <v>754</v>
      </c>
      <c r="B24" s="410"/>
      <c r="C24" s="396"/>
      <c r="D24" s="396"/>
      <c r="E24" s="396"/>
      <c r="F24" s="396"/>
      <c r="G24" s="396"/>
    </row>
    <row r="25" customFormat="false" ht="15" hidden="false" customHeight="false" outlineLevel="0" collapsed="false">
      <c r="A25" s="405" t="s">
        <v>746</v>
      </c>
      <c r="B25" s="399" t="n">
        <v>2053.22</v>
      </c>
      <c r="C25" s="396"/>
      <c r="D25" s="396"/>
      <c r="E25" s="396"/>
      <c r="F25" s="396"/>
      <c r="G25" s="396"/>
    </row>
    <row r="26" customFormat="false" ht="15" hidden="false" customHeight="false" outlineLevel="0" collapsed="false">
      <c r="A26" s="407" t="s">
        <v>749</v>
      </c>
      <c r="B26" s="408" t="n">
        <f aca="false">SUM(B25)</f>
        <v>2053.22</v>
      </c>
      <c r="C26" s="396"/>
      <c r="D26" s="396"/>
      <c r="E26" s="396"/>
      <c r="F26" s="396"/>
      <c r="G26" s="396"/>
    </row>
    <row r="27" customFormat="false" ht="15" hidden="false" customHeight="false" outlineLevel="0" collapsed="false">
      <c r="A27" s="404"/>
      <c r="B27" s="404"/>
      <c r="C27" s="396"/>
      <c r="D27" s="396"/>
      <c r="E27" s="396"/>
      <c r="F27" s="396"/>
      <c r="G27" s="396"/>
    </row>
    <row r="28" customFormat="false" ht="15" hidden="false" customHeight="false" outlineLevel="0" collapsed="false">
      <c r="A28" s="404"/>
      <c r="B28" s="404"/>
      <c r="C28" s="396"/>
      <c r="D28" s="396"/>
      <c r="E28" s="396"/>
      <c r="F28" s="396"/>
      <c r="G28" s="396"/>
    </row>
    <row r="29" customFormat="false" ht="15" hidden="false" customHeight="false" outlineLevel="0" collapsed="false">
      <c r="A29" s="403" t="s">
        <v>755</v>
      </c>
      <c r="B29" s="410"/>
      <c r="C29" s="396"/>
      <c r="D29" s="396"/>
      <c r="E29" s="396"/>
      <c r="F29" s="396"/>
      <c r="G29" s="396"/>
    </row>
    <row r="30" customFormat="false" ht="15" hidden="false" customHeight="false" outlineLevel="0" collapsed="false">
      <c r="A30" s="405" t="s">
        <v>746</v>
      </c>
      <c r="B30" s="399" t="n">
        <v>2402.31</v>
      </c>
      <c r="C30" s="396"/>
      <c r="D30" s="396"/>
      <c r="E30" s="396"/>
      <c r="F30" s="396"/>
      <c r="G30" s="396"/>
    </row>
    <row r="31" customFormat="false" ht="15" hidden="false" customHeight="false" outlineLevel="0" collapsed="false">
      <c r="A31" s="407" t="s">
        <v>749</v>
      </c>
      <c r="B31" s="408" t="n">
        <f aca="false">SUM(B30)</f>
        <v>2402.31</v>
      </c>
      <c r="C31" s="396"/>
      <c r="D31" s="396"/>
      <c r="E31" s="396"/>
      <c r="F31" s="396"/>
      <c r="G31" s="396"/>
    </row>
    <row r="32" customFormat="false" ht="15" hidden="false" customHeight="true" outlineLevel="0" collapsed="false">
      <c r="A32" s="404"/>
      <c r="B32" s="404"/>
      <c r="C32" s="396"/>
      <c r="D32" s="396"/>
      <c r="E32" s="396"/>
      <c r="F32" s="396"/>
      <c r="G32" s="396"/>
    </row>
    <row r="33" customFormat="false" ht="15" hidden="false" customHeight="false" outlineLevel="0" collapsed="false">
      <c r="A33" s="403" t="s">
        <v>756</v>
      </c>
      <c r="B33" s="410"/>
      <c r="C33" s="396"/>
      <c r="D33" s="396"/>
      <c r="E33" s="396"/>
      <c r="F33" s="396"/>
      <c r="G33" s="396"/>
    </row>
    <row r="34" customFormat="false" ht="15" hidden="false" customHeight="false" outlineLevel="0" collapsed="false">
      <c r="A34" s="405" t="s">
        <v>746</v>
      </c>
      <c r="B34" s="399" t="n">
        <v>1801.62</v>
      </c>
      <c r="C34" s="396"/>
      <c r="D34" s="396"/>
      <c r="E34" s="396"/>
      <c r="F34" s="396"/>
      <c r="G34" s="396"/>
    </row>
    <row r="35" customFormat="false" ht="15" hidden="false" customHeight="false" outlineLevel="0" collapsed="false">
      <c r="A35" s="407" t="s">
        <v>749</v>
      </c>
      <c r="B35" s="408" t="n">
        <f aca="false">SUM(B34)</f>
        <v>1801.62</v>
      </c>
      <c r="C35" s="396"/>
      <c r="D35" s="396"/>
      <c r="E35" s="396"/>
      <c r="F35" s="396"/>
      <c r="G35" s="396"/>
    </row>
    <row r="36" customFormat="false" ht="15" hidden="false" customHeight="false" outlineLevel="0" collapsed="false">
      <c r="A36" s="404"/>
      <c r="B36" s="404"/>
      <c r="C36" s="396"/>
      <c r="D36" s="396"/>
      <c r="E36" s="396"/>
      <c r="F36" s="396"/>
      <c r="G36" s="396"/>
    </row>
    <row r="37" customFormat="false" ht="15" hidden="false" customHeight="false" outlineLevel="0" collapsed="false">
      <c r="A37" s="403" t="s">
        <v>757</v>
      </c>
      <c r="B37" s="410"/>
      <c r="C37" s="396"/>
      <c r="D37" s="396"/>
      <c r="E37" s="396"/>
      <c r="F37" s="396"/>
      <c r="G37" s="396"/>
    </row>
    <row r="38" customFormat="false" ht="15" hidden="false" customHeight="false" outlineLevel="0" collapsed="false">
      <c r="A38" s="405" t="s">
        <v>746</v>
      </c>
      <c r="B38" s="399" t="n">
        <v>3283.11</v>
      </c>
      <c r="C38" s="396"/>
      <c r="D38" s="396"/>
      <c r="E38" s="396"/>
      <c r="F38" s="396"/>
      <c r="G38" s="396"/>
    </row>
    <row r="39" customFormat="false" ht="15" hidden="false" customHeight="false" outlineLevel="0" collapsed="false">
      <c r="A39" s="407" t="s">
        <v>749</v>
      </c>
      <c r="B39" s="408" t="n">
        <f aca="false">SUM(B38)</f>
        <v>3283.11</v>
      </c>
      <c r="C39" s="396"/>
      <c r="D39" s="396"/>
      <c r="E39" s="396"/>
      <c r="F39" s="396"/>
      <c r="G39" s="396"/>
    </row>
    <row r="40" customFormat="false" ht="15" hidden="false" customHeight="false" outlineLevel="0" collapsed="false">
      <c r="A40" s="404"/>
      <c r="B40" s="404"/>
      <c r="C40" s="396"/>
      <c r="D40" s="396"/>
      <c r="E40" s="396"/>
      <c r="F40" s="396"/>
      <c r="G40" s="396"/>
    </row>
    <row r="41" customFormat="false" ht="15" hidden="false" customHeight="false" outlineLevel="0" collapsed="false">
      <c r="A41" s="403" t="s">
        <v>758</v>
      </c>
      <c r="B41" s="410"/>
      <c r="C41" s="396"/>
      <c r="D41" s="396"/>
      <c r="E41" s="396"/>
      <c r="F41" s="396"/>
      <c r="G41" s="396"/>
    </row>
    <row r="42" customFormat="false" ht="15" hidden="false" customHeight="false" outlineLevel="0" collapsed="false">
      <c r="A42" s="405" t="s">
        <v>746</v>
      </c>
      <c r="B42" s="399" t="n">
        <v>2081.98</v>
      </c>
      <c r="C42" s="396"/>
      <c r="D42" s="396"/>
      <c r="E42" s="396"/>
      <c r="F42" s="396"/>
      <c r="G42" s="396"/>
    </row>
    <row r="43" customFormat="false" ht="15" hidden="false" customHeight="false" outlineLevel="0" collapsed="false">
      <c r="A43" s="407" t="s">
        <v>749</v>
      </c>
      <c r="B43" s="408" t="n">
        <f aca="false">SUM(B42)</f>
        <v>2081.98</v>
      </c>
      <c r="C43" s="396"/>
      <c r="D43" s="396"/>
      <c r="E43" s="396"/>
      <c r="F43" s="396"/>
      <c r="G43" s="396"/>
    </row>
    <row r="44" customFormat="false" ht="13.8" hidden="false" customHeight="false" outlineLevel="0" collapsed="false">
      <c r="A44" s="396"/>
      <c r="B44" s="396"/>
      <c r="C44" s="396"/>
      <c r="D44" s="396"/>
      <c r="E44" s="396"/>
      <c r="F44" s="396"/>
      <c r="G44" s="396"/>
    </row>
    <row r="45" customFormat="false" ht="13.8" hidden="false" customHeight="false" outlineLevel="0" collapsed="false">
      <c r="A45" s="396"/>
      <c r="B45" s="396"/>
      <c r="C45" s="396"/>
      <c r="D45" s="396"/>
      <c r="E45" s="396"/>
      <c r="F45" s="396"/>
      <c r="G45" s="396"/>
    </row>
    <row r="46" customFormat="false" ht="13.8" hidden="false" customHeight="false" outlineLevel="0" collapsed="false">
      <c r="A46" s="396"/>
      <c r="B46" s="396"/>
      <c r="C46" s="396"/>
      <c r="D46" s="396"/>
      <c r="E46" s="396"/>
      <c r="F46" s="396"/>
      <c r="G46" s="396"/>
    </row>
    <row r="47" customFormat="false" ht="13.8" hidden="false" customHeight="false" outlineLevel="0" collapsed="false">
      <c r="A47" s="396"/>
      <c r="B47" s="396"/>
      <c r="C47" s="396"/>
      <c r="D47" s="396"/>
      <c r="E47" s="396"/>
      <c r="F47" s="396"/>
      <c r="G47" s="396"/>
    </row>
    <row r="48" customFormat="false" ht="13.8" hidden="false" customHeight="false" outlineLevel="0" collapsed="false">
      <c r="A48" s="396"/>
      <c r="B48" s="396"/>
      <c r="C48" s="396"/>
      <c r="D48" s="396"/>
      <c r="E48" s="396"/>
      <c r="F48" s="396"/>
      <c r="G48" s="396"/>
    </row>
    <row r="49" customFormat="false" ht="13.8" hidden="false" customHeight="false" outlineLevel="0" collapsed="false">
      <c r="A49" s="396"/>
      <c r="B49" s="396"/>
      <c r="C49" s="396"/>
      <c r="D49" s="396"/>
      <c r="E49" s="396"/>
      <c r="F49" s="396"/>
      <c r="G49" s="396"/>
    </row>
    <row r="50" customFormat="false" ht="15" hidden="false" customHeight="false" outlineLevel="0" collapsed="false">
      <c r="A50" s="418" t="s">
        <v>759</v>
      </c>
      <c r="B50" s="418"/>
      <c r="C50" s="418"/>
      <c r="D50" s="418"/>
      <c r="E50" s="418"/>
      <c r="F50" s="418"/>
      <c r="G50" s="418"/>
    </row>
    <row r="51" customFormat="false" ht="15" hidden="false" customHeight="false" outlineLevel="0" collapsed="false">
      <c r="A51" s="419" t="s">
        <v>760</v>
      </c>
      <c r="B51" s="420" t="s">
        <v>761</v>
      </c>
      <c r="C51" s="419" t="s">
        <v>576</v>
      </c>
      <c r="D51" s="421" t="s">
        <v>762</v>
      </c>
      <c r="E51" s="419" t="s">
        <v>763</v>
      </c>
      <c r="F51" s="419" t="s">
        <v>764</v>
      </c>
      <c r="G51" s="419" t="s">
        <v>576</v>
      </c>
    </row>
    <row r="52" customFormat="false" ht="15" hidden="false" customHeight="false" outlineLevel="0" collapsed="false">
      <c r="A52" s="422" t="n">
        <v>4.3</v>
      </c>
      <c r="B52" s="423" t="n">
        <f aca="false">2*26</f>
        <v>52</v>
      </c>
      <c r="C52" s="424" t="n">
        <f aca="false">A52*B52</f>
        <v>223.6</v>
      </c>
      <c r="D52" s="421" t="n">
        <v>0.06</v>
      </c>
      <c r="E52" s="422" t="n">
        <f aca="false">B8</f>
        <v>1601.55</v>
      </c>
      <c r="F52" s="422" t="n">
        <f aca="false">E52*D52</f>
        <v>96.093</v>
      </c>
      <c r="G52" s="425" t="n">
        <f aca="false">C52-F52</f>
        <v>127.507</v>
      </c>
    </row>
    <row r="53" customFormat="false" ht="15" hidden="false" customHeight="false" outlineLevel="0" collapsed="false">
      <c r="A53" s="426"/>
      <c r="B53" s="427"/>
      <c r="C53" s="428"/>
      <c r="D53" s="429"/>
      <c r="E53" s="430"/>
      <c r="F53" s="430"/>
      <c r="G53" s="431"/>
    </row>
    <row r="54" customFormat="false" ht="15" hidden="false" customHeight="false" outlineLevel="0" collapsed="false">
      <c r="A54" s="418" t="s">
        <v>765</v>
      </c>
      <c r="B54" s="418"/>
      <c r="C54" s="418"/>
      <c r="D54" s="418"/>
      <c r="E54" s="418"/>
      <c r="F54" s="418"/>
      <c r="G54" s="418"/>
    </row>
    <row r="55" customFormat="false" ht="15" hidden="false" customHeight="false" outlineLevel="0" collapsed="false">
      <c r="A55" s="419" t="s">
        <v>760</v>
      </c>
      <c r="B55" s="420" t="s">
        <v>761</v>
      </c>
      <c r="C55" s="419" t="s">
        <v>576</v>
      </c>
      <c r="D55" s="421" t="s">
        <v>762</v>
      </c>
      <c r="E55" s="419" t="s">
        <v>763</v>
      </c>
      <c r="F55" s="419" t="s">
        <v>764</v>
      </c>
      <c r="G55" s="419" t="s">
        <v>576</v>
      </c>
    </row>
    <row r="56" customFormat="false" ht="15" hidden="false" customHeight="false" outlineLevel="0" collapsed="false">
      <c r="A56" s="422" t="n">
        <f aca="false">A52</f>
        <v>4.3</v>
      </c>
      <c r="B56" s="423" t="n">
        <v>52</v>
      </c>
      <c r="C56" s="424" t="n">
        <f aca="false">A56*B56</f>
        <v>223.6</v>
      </c>
      <c r="D56" s="421" t="n">
        <v>0.06</v>
      </c>
      <c r="E56" s="422" t="n">
        <f aca="false">B12</f>
        <v>1601.55</v>
      </c>
      <c r="F56" s="422" t="n">
        <f aca="false">E56*D56</f>
        <v>96.093</v>
      </c>
      <c r="G56" s="425" t="n">
        <f aca="false">C56-F56</f>
        <v>127.507</v>
      </c>
    </row>
    <row r="57" customFormat="false" ht="15" hidden="false" customHeight="false" outlineLevel="0" collapsed="false">
      <c r="A57" s="432"/>
      <c r="B57" s="433"/>
      <c r="C57" s="434"/>
      <c r="D57" s="435"/>
      <c r="E57" s="432"/>
      <c r="F57" s="432"/>
      <c r="G57" s="436"/>
    </row>
    <row r="58" customFormat="false" ht="15" hidden="false" customHeight="false" outlineLevel="0" collapsed="false">
      <c r="A58" s="418" t="s">
        <v>766</v>
      </c>
      <c r="B58" s="418"/>
      <c r="C58" s="418"/>
      <c r="D58" s="418"/>
      <c r="E58" s="418"/>
      <c r="F58" s="418"/>
      <c r="G58" s="418"/>
    </row>
    <row r="59" customFormat="false" ht="15" hidden="false" customHeight="false" outlineLevel="0" collapsed="false">
      <c r="A59" s="419" t="s">
        <v>760</v>
      </c>
      <c r="B59" s="420" t="s">
        <v>761</v>
      </c>
      <c r="C59" s="419" t="s">
        <v>576</v>
      </c>
      <c r="D59" s="421" t="s">
        <v>762</v>
      </c>
      <c r="E59" s="419" t="s">
        <v>763</v>
      </c>
      <c r="F59" s="419" t="s">
        <v>764</v>
      </c>
      <c r="G59" s="419" t="s">
        <v>576</v>
      </c>
    </row>
    <row r="60" customFormat="false" ht="15" hidden="false" customHeight="false" outlineLevel="0" collapsed="false">
      <c r="A60" s="422" t="n">
        <f aca="false">A56</f>
        <v>4.3</v>
      </c>
      <c r="B60" s="423" t="n">
        <v>52</v>
      </c>
      <c r="C60" s="424" t="n">
        <f aca="false">A60*B60</f>
        <v>223.6</v>
      </c>
      <c r="D60" s="421" t="n">
        <v>0.06</v>
      </c>
      <c r="E60" s="422" t="n">
        <f aca="false">B17</f>
        <v>2001.93</v>
      </c>
      <c r="F60" s="422" t="n">
        <f aca="false">E60*D60</f>
        <v>120.1158</v>
      </c>
      <c r="G60" s="425" t="n">
        <f aca="false">C60-F60</f>
        <v>103.4842</v>
      </c>
    </row>
    <row r="61" customFormat="false" ht="15" hidden="false" customHeight="false" outlineLevel="0" collapsed="false">
      <c r="A61" s="432"/>
      <c r="B61" s="433"/>
      <c r="C61" s="434"/>
      <c r="D61" s="435"/>
      <c r="E61" s="432"/>
      <c r="F61" s="432"/>
      <c r="G61" s="436"/>
    </row>
    <row r="62" customFormat="false" ht="15" hidden="false" customHeight="false" outlineLevel="0" collapsed="false">
      <c r="A62" s="418" t="s">
        <v>767</v>
      </c>
      <c r="B62" s="418"/>
      <c r="C62" s="418"/>
      <c r="D62" s="418"/>
      <c r="E62" s="418"/>
      <c r="F62" s="418"/>
      <c r="G62" s="418"/>
    </row>
    <row r="63" customFormat="false" ht="15" hidden="false" customHeight="false" outlineLevel="0" collapsed="false">
      <c r="A63" s="419" t="s">
        <v>760</v>
      </c>
      <c r="B63" s="420" t="s">
        <v>761</v>
      </c>
      <c r="C63" s="419" t="s">
        <v>576</v>
      </c>
      <c r="D63" s="421" t="s">
        <v>762</v>
      </c>
      <c r="E63" s="419" t="s">
        <v>763</v>
      </c>
      <c r="F63" s="419" t="s">
        <v>764</v>
      </c>
      <c r="G63" s="419" t="s">
        <v>576</v>
      </c>
    </row>
    <row r="64" customFormat="false" ht="15" hidden="false" customHeight="false" outlineLevel="0" collapsed="false">
      <c r="A64" s="422" t="n">
        <f aca="false">A60</f>
        <v>4.3</v>
      </c>
      <c r="B64" s="423" t="n">
        <v>52</v>
      </c>
      <c r="C64" s="424" t="n">
        <f aca="false">A64*B64</f>
        <v>223.6</v>
      </c>
      <c r="D64" s="421" t="n">
        <v>0.06</v>
      </c>
      <c r="E64" s="422" t="n">
        <f aca="false">B21</f>
        <v>1601.55</v>
      </c>
      <c r="F64" s="422" t="n">
        <f aca="false">E64*D64</f>
        <v>96.093</v>
      </c>
      <c r="G64" s="425" t="n">
        <f aca="false">C64-F64</f>
        <v>127.507</v>
      </c>
    </row>
    <row r="65" customFormat="false" ht="15" hidden="false" customHeight="false" outlineLevel="0" collapsed="false">
      <c r="A65" s="432"/>
      <c r="B65" s="433"/>
      <c r="C65" s="434"/>
      <c r="D65" s="435"/>
      <c r="E65" s="432"/>
      <c r="F65" s="432"/>
      <c r="G65" s="436"/>
    </row>
    <row r="66" customFormat="false" ht="15" hidden="false" customHeight="false" outlineLevel="0" collapsed="false">
      <c r="A66" s="418" t="s">
        <v>768</v>
      </c>
      <c r="B66" s="418"/>
      <c r="C66" s="418"/>
      <c r="D66" s="418"/>
      <c r="E66" s="418"/>
      <c r="F66" s="418"/>
      <c r="G66" s="418"/>
    </row>
    <row r="67" customFormat="false" ht="15" hidden="false" customHeight="false" outlineLevel="0" collapsed="false">
      <c r="A67" s="419" t="s">
        <v>760</v>
      </c>
      <c r="B67" s="420" t="s">
        <v>761</v>
      </c>
      <c r="C67" s="419" t="s">
        <v>576</v>
      </c>
      <c r="D67" s="421" t="s">
        <v>762</v>
      </c>
      <c r="E67" s="419" t="s">
        <v>763</v>
      </c>
      <c r="F67" s="419" t="s">
        <v>764</v>
      </c>
      <c r="G67" s="419" t="s">
        <v>576</v>
      </c>
    </row>
    <row r="68" customFormat="false" ht="15" hidden="false" customHeight="false" outlineLevel="0" collapsed="false">
      <c r="A68" s="422" t="n">
        <f aca="false">A64</f>
        <v>4.3</v>
      </c>
      <c r="B68" s="423" t="n">
        <v>52</v>
      </c>
      <c r="C68" s="424" t="n">
        <f aca="false">A68*B68</f>
        <v>223.6</v>
      </c>
      <c r="D68" s="421" t="n">
        <v>0.06</v>
      </c>
      <c r="E68" s="422" t="n">
        <f aca="false">B25</f>
        <v>2053.22</v>
      </c>
      <c r="F68" s="422" t="n">
        <f aca="false">E68*D68</f>
        <v>123.1932</v>
      </c>
      <c r="G68" s="425" t="n">
        <f aca="false">C68-F68</f>
        <v>100.4068</v>
      </c>
    </row>
    <row r="69" customFormat="false" ht="15" hidden="false" customHeight="false" outlineLevel="0" collapsed="false">
      <c r="A69" s="432"/>
      <c r="B69" s="433"/>
      <c r="C69" s="434"/>
      <c r="D69" s="435"/>
      <c r="E69" s="432"/>
      <c r="F69" s="432"/>
      <c r="G69" s="436"/>
    </row>
    <row r="70" customFormat="false" ht="15" hidden="false" customHeight="false" outlineLevel="0" collapsed="false">
      <c r="A70" s="418" t="s">
        <v>769</v>
      </c>
      <c r="B70" s="418"/>
      <c r="C70" s="418"/>
      <c r="D70" s="418"/>
      <c r="E70" s="418"/>
      <c r="F70" s="418"/>
      <c r="G70" s="418"/>
    </row>
    <row r="71" customFormat="false" ht="15" hidden="false" customHeight="false" outlineLevel="0" collapsed="false">
      <c r="A71" s="419" t="s">
        <v>760</v>
      </c>
      <c r="B71" s="420" t="s">
        <v>761</v>
      </c>
      <c r="C71" s="419" t="s">
        <v>576</v>
      </c>
      <c r="D71" s="421" t="s">
        <v>762</v>
      </c>
      <c r="E71" s="419" t="s">
        <v>763</v>
      </c>
      <c r="F71" s="419" t="s">
        <v>764</v>
      </c>
      <c r="G71" s="419" t="s">
        <v>576</v>
      </c>
    </row>
    <row r="72" customFormat="false" ht="15" hidden="false" customHeight="false" outlineLevel="0" collapsed="false">
      <c r="A72" s="422" t="n">
        <f aca="false">A68</f>
        <v>4.3</v>
      </c>
      <c r="B72" s="423" t="n">
        <v>52</v>
      </c>
      <c r="C72" s="424" t="n">
        <f aca="false">A72*B72</f>
        <v>223.6</v>
      </c>
      <c r="D72" s="421" t="n">
        <v>0.06</v>
      </c>
      <c r="E72" s="422" t="n">
        <f aca="false">B30</f>
        <v>2402.31</v>
      </c>
      <c r="F72" s="422" t="n">
        <f aca="false">E72*D72</f>
        <v>144.1386</v>
      </c>
      <c r="G72" s="425" t="n">
        <f aca="false">C72-F72</f>
        <v>79.4614</v>
      </c>
    </row>
    <row r="73" customFormat="false" ht="15" hidden="false" customHeight="false" outlineLevel="0" collapsed="false">
      <c r="A73" s="432"/>
      <c r="B73" s="433"/>
      <c r="C73" s="434"/>
      <c r="D73" s="435"/>
      <c r="E73" s="432"/>
      <c r="F73" s="432"/>
      <c r="G73" s="436"/>
    </row>
    <row r="74" customFormat="false" ht="15" hidden="false" customHeight="false" outlineLevel="0" collapsed="false">
      <c r="A74" s="418" t="s">
        <v>770</v>
      </c>
      <c r="B74" s="418"/>
      <c r="C74" s="418"/>
      <c r="D74" s="418"/>
      <c r="E74" s="418"/>
      <c r="F74" s="418"/>
      <c r="G74" s="418"/>
    </row>
    <row r="75" customFormat="false" ht="15" hidden="false" customHeight="false" outlineLevel="0" collapsed="false">
      <c r="A75" s="419" t="s">
        <v>760</v>
      </c>
      <c r="B75" s="420" t="s">
        <v>761</v>
      </c>
      <c r="C75" s="419" t="s">
        <v>576</v>
      </c>
      <c r="D75" s="421" t="s">
        <v>762</v>
      </c>
      <c r="E75" s="419" t="s">
        <v>763</v>
      </c>
      <c r="F75" s="419" t="s">
        <v>764</v>
      </c>
      <c r="G75" s="419" t="s">
        <v>576</v>
      </c>
    </row>
    <row r="76" customFormat="false" ht="15" hidden="false" customHeight="false" outlineLevel="0" collapsed="false">
      <c r="A76" s="422" t="n">
        <f aca="false">A72</f>
        <v>4.3</v>
      </c>
      <c r="B76" s="423" t="n">
        <v>52</v>
      </c>
      <c r="C76" s="424" t="n">
        <f aca="false">A76*B76</f>
        <v>223.6</v>
      </c>
      <c r="D76" s="421" t="n">
        <v>0.06</v>
      </c>
      <c r="E76" s="422" t="n">
        <f aca="false">B34</f>
        <v>1801.62</v>
      </c>
      <c r="F76" s="422" t="n">
        <f aca="false">E76*D76</f>
        <v>108.0972</v>
      </c>
      <c r="G76" s="425" t="n">
        <f aca="false">C76-F76</f>
        <v>115.5028</v>
      </c>
    </row>
    <row r="77" customFormat="false" ht="15" hidden="false" customHeight="false" outlineLevel="0" collapsed="false">
      <c r="A77" s="432"/>
      <c r="B77" s="433"/>
      <c r="C77" s="434"/>
      <c r="D77" s="435"/>
      <c r="E77" s="432"/>
      <c r="F77" s="432"/>
      <c r="G77" s="436"/>
    </row>
    <row r="78" customFormat="false" ht="10" hidden="false" customHeight="true" outlineLevel="0" collapsed="false">
      <c r="A78" s="432"/>
      <c r="B78" s="433"/>
      <c r="C78" s="434"/>
      <c r="D78" s="435"/>
      <c r="E78" s="432"/>
      <c r="F78" s="432"/>
      <c r="G78" s="436"/>
    </row>
    <row r="79" customFormat="false" ht="15" hidden="false" customHeight="false" outlineLevel="0" collapsed="false">
      <c r="A79" s="418" t="s">
        <v>771</v>
      </c>
      <c r="B79" s="418"/>
      <c r="C79" s="418"/>
      <c r="D79" s="418"/>
      <c r="E79" s="418"/>
      <c r="F79" s="418"/>
      <c r="G79" s="418"/>
    </row>
    <row r="80" customFormat="false" ht="15" hidden="false" customHeight="false" outlineLevel="0" collapsed="false">
      <c r="A80" s="419" t="s">
        <v>760</v>
      </c>
      <c r="B80" s="420" t="s">
        <v>761</v>
      </c>
      <c r="C80" s="419" t="s">
        <v>576</v>
      </c>
      <c r="D80" s="421" t="s">
        <v>762</v>
      </c>
      <c r="E80" s="419" t="s">
        <v>763</v>
      </c>
      <c r="F80" s="419" t="s">
        <v>764</v>
      </c>
      <c r="G80" s="419" t="s">
        <v>576</v>
      </c>
    </row>
    <row r="81" customFormat="false" ht="15" hidden="false" customHeight="false" outlineLevel="0" collapsed="false">
      <c r="A81" s="422" t="n">
        <v>4.3</v>
      </c>
      <c r="B81" s="423" t="n">
        <v>52</v>
      </c>
      <c r="C81" s="424" t="n">
        <f aca="false">A81*B81</f>
        <v>223.6</v>
      </c>
      <c r="D81" s="421" t="n">
        <v>0.06</v>
      </c>
      <c r="E81" s="422" t="n">
        <f aca="false">B39</f>
        <v>3283.11</v>
      </c>
      <c r="F81" s="422" t="n">
        <f aca="false">E81*D81</f>
        <v>196.9866</v>
      </c>
      <c r="G81" s="425" t="n">
        <f aca="false">C81-F81</f>
        <v>26.6134</v>
      </c>
    </row>
    <row r="82" customFormat="false" ht="15" hidden="false" customHeight="false" outlineLevel="0" collapsed="false">
      <c r="A82" s="432"/>
      <c r="B82" s="433"/>
      <c r="C82" s="434"/>
      <c r="D82" s="435"/>
      <c r="E82" s="432"/>
      <c r="F82" s="432"/>
      <c r="G82" s="436"/>
    </row>
    <row r="83" customFormat="false" ht="15" hidden="false" customHeight="false" outlineLevel="0" collapsed="false">
      <c r="A83" s="418" t="s">
        <v>772</v>
      </c>
      <c r="B83" s="418"/>
      <c r="C83" s="418"/>
      <c r="D83" s="418"/>
      <c r="E83" s="418"/>
      <c r="F83" s="418"/>
      <c r="G83" s="418"/>
    </row>
    <row r="84" customFormat="false" ht="15" hidden="false" customHeight="false" outlineLevel="0" collapsed="false">
      <c r="A84" s="419" t="s">
        <v>760</v>
      </c>
      <c r="B84" s="420" t="s">
        <v>761</v>
      </c>
      <c r="C84" s="419" t="s">
        <v>576</v>
      </c>
      <c r="D84" s="421" t="s">
        <v>762</v>
      </c>
      <c r="E84" s="419" t="s">
        <v>763</v>
      </c>
      <c r="F84" s="419" t="s">
        <v>764</v>
      </c>
      <c r="G84" s="419" t="s">
        <v>576</v>
      </c>
    </row>
    <row r="85" customFormat="false" ht="15" hidden="false" customHeight="false" outlineLevel="0" collapsed="false">
      <c r="A85" s="422" t="n">
        <f aca="false">A81</f>
        <v>4.3</v>
      </c>
      <c r="B85" s="423" t="n">
        <v>52</v>
      </c>
      <c r="C85" s="424" t="n">
        <f aca="false">A85*B85</f>
        <v>223.6</v>
      </c>
      <c r="D85" s="421" t="n">
        <v>0.06</v>
      </c>
      <c r="E85" s="422" t="n">
        <f aca="false">B43</f>
        <v>2081.98</v>
      </c>
      <c r="F85" s="422" t="n">
        <f aca="false">E85*D85</f>
        <v>124.9188</v>
      </c>
      <c r="G85" s="425" t="n">
        <f aca="false">C85-F85</f>
        <v>98.6812</v>
      </c>
    </row>
    <row r="86" customFormat="false" ht="15" hidden="false" customHeight="false" outlineLevel="0" collapsed="false">
      <c r="A86" s="432"/>
      <c r="B86" s="433"/>
      <c r="C86" s="434"/>
      <c r="D86" s="435"/>
      <c r="E86" s="432"/>
      <c r="F86" s="432"/>
      <c r="G86" s="436"/>
    </row>
    <row r="87" customFormat="false" ht="15" hidden="false" customHeight="false" outlineLevel="0" collapsed="false">
      <c r="A87" s="432"/>
      <c r="B87" s="433"/>
      <c r="C87" s="434"/>
      <c r="D87" s="435"/>
      <c r="E87" s="432"/>
      <c r="F87" s="432"/>
      <c r="G87" s="436"/>
    </row>
    <row r="88" customFormat="false" ht="15" hidden="false" customHeight="false" outlineLevel="0" collapsed="false">
      <c r="A88" s="437" t="s">
        <v>773</v>
      </c>
      <c r="B88" s="437"/>
      <c r="C88" s="437"/>
      <c r="D88" s="437"/>
      <c r="E88" s="437"/>
      <c r="F88" s="437"/>
      <c r="G88" s="438"/>
    </row>
    <row r="89" customFormat="false" ht="15" hidden="false" customHeight="false" outlineLevel="0" collapsed="false">
      <c r="A89" s="419" t="s">
        <v>774</v>
      </c>
      <c r="B89" s="420" t="s">
        <v>761</v>
      </c>
      <c r="C89" s="419" t="s">
        <v>576</v>
      </c>
      <c r="D89" s="421" t="s">
        <v>775</v>
      </c>
      <c r="E89" s="419" t="s">
        <v>776</v>
      </c>
      <c r="F89" s="419" t="s">
        <v>576</v>
      </c>
      <c r="G89" s="438"/>
    </row>
    <row r="90" customFormat="false" ht="15" hidden="false" customHeight="false" outlineLevel="0" collapsed="false">
      <c r="A90" s="425" t="n">
        <v>25</v>
      </c>
      <c r="B90" s="423" t="n">
        <v>22</v>
      </c>
      <c r="C90" s="424" t="n">
        <f aca="false">B90*A90</f>
        <v>550</v>
      </c>
      <c r="D90" s="439" t="n">
        <v>0.11</v>
      </c>
      <c r="E90" s="422" t="n">
        <f aca="false">C90*D90</f>
        <v>60.5</v>
      </c>
      <c r="F90" s="425" t="n">
        <f aca="false">C90-E90</f>
        <v>489.5</v>
      </c>
      <c r="G90" s="438"/>
    </row>
    <row r="91" customFormat="false" ht="13.8" hidden="false" customHeight="false" outlineLevel="0" collapsed="false">
      <c r="A91" s="440"/>
      <c r="B91" s="441"/>
      <c r="C91" s="409"/>
      <c r="D91" s="396"/>
      <c r="E91" s="396"/>
      <c r="F91" s="396"/>
      <c r="G91" s="396"/>
    </row>
    <row r="92" customFormat="false" ht="13.8" hidden="false" customHeight="false" outlineLevel="0" collapsed="false">
      <c r="A92" s="396"/>
      <c r="B92" s="396"/>
      <c r="C92" s="396"/>
      <c r="D92" s="396"/>
      <c r="E92" s="396"/>
      <c r="F92" s="396"/>
      <c r="G92" s="396"/>
    </row>
    <row r="93" customFormat="false" ht="13.8" hidden="false" customHeight="false" outlineLevel="0" collapsed="false">
      <c r="A93" s="442"/>
      <c r="F93" s="443"/>
      <c r="G93" s="443"/>
    </row>
    <row r="94" customFormat="false" ht="15" hidden="false" customHeight="false" outlineLevel="0" collapsed="false">
      <c r="A94" s="444" t="s">
        <v>696</v>
      </c>
    </row>
    <row r="95" customFormat="false" ht="15" hidden="false" customHeight="false" outlineLevel="0" collapsed="false">
      <c r="A95" s="444" t="s">
        <v>697</v>
      </c>
    </row>
    <row r="1048576" customFormat="false" ht="12.8" hidden="false" customHeight="false" outlineLevel="0" collapsed="false"/>
  </sheetData>
  <mergeCells count="12">
    <mergeCell ref="A2:B2"/>
    <mergeCell ref="B4:C4"/>
    <mergeCell ref="A50:G50"/>
    <mergeCell ref="A54:G54"/>
    <mergeCell ref="A58:G58"/>
    <mergeCell ref="A62:G62"/>
    <mergeCell ref="A66:G66"/>
    <mergeCell ref="A70:G70"/>
    <mergeCell ref="A74:G74"/>
    <mergeCell ref="A79:G79"/>
    <mergeCell ref="A83:G83"/>
    <mergeCell ref="A88:F8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00"/>
  <sheetViews>
    <sheetView showFormulas="false" showGridLines="true" showRowColHeaders="true" showZeros="true" rightToLeft="false" tabSelected="false" showOutlineSymbols="true" defaultGridColor="true" view="normal" topLeftCell="A64" colorId="64" zoomScale="85" zoomScaleNormal="85" zoomScalePageLayoutView="100" workbookViewId="0">
      <selection pane="topLeft" activeCell="G10" activeCellId="0" sqref="G10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7.76"/>
    <col collapsed="false" customWidth="true" hidden="false" outlineLevel="0" max="26" min="11" style="1" width="6"/>
    <col collapsed="false" customWidth="true" hidden="false" outlineLevel="0" max="1025" min="27" style="1" width="12.63"/>
  </cols>
  <sheetData>
    <row r="1" customFormat="false" ht="14.25" hidden="false" customHeight="true" outlineLevel="0" collapsed="false">
      <c r="A1" s="46" t="s">
        <v>465</v>
      </c>
      <c r="B1" s="46"/>
      <c r="C1" s="46"/>
      <c r="D1" s="46"/>
      <c r="E1" s="46"/>
      <c r="F1" s="46"/>
      <c r="G1" s="46"/>
      <c r="H1" s="46"/>
      <c r="I1" s="46"/>
      <c r="J1" s="46"/>
    </row>
    <row r="2" customFormat="false" ht="14.25" hidden="false" customHeight="true" outlineLevel="0" collapsed="false">
      <c r="A2" s="46"/>
      <c r="B2" s="46"/>
      <c r="C2" s="46"/>
      <c r="D2" s="46"/>
      <c r="E2" s="46"/>
      <c r="F2" s="46"/>
      <c r="G2" s="46"/>
      <c r="H2" s="46"/>
      <c r="I2" s="46"/>
      <c r="J2" s="46"/>
    </row>
    <row r="3" customFormat="false" ht="15" hidden="false" customHeight="true" outlineLevel="0" collapsed="false">
      <c r="A3" s="48" t="s">
        <v>78</v>
      </c>
      <c r="B3" s="48"/>
      <c r="C3" s="48"/>
      <c r="D3" s="48"/>
      <c r="E3" s="48"/>
      <c r="F3" s="48"/>
      <c r="G3" s="48"/>
      <c r="H3" s="48"/>
      <c r="I3" s="48"/>
      <c r="J3" s="48"/>
    </row>
    <row r="4" customFormat="false" ht="15" hidden="false" customHeight="true" outlineLevel="0" collapsed="false">
      <c r="A4" s="49" t="s">
        <v>4</v>
      </c>
      <c r="B4" s="49"/>
      <c r="C4" s="49"/>
      <c r="D4" s="49" t="s">
        <v>80</v>
      </c>
      <c r="E4" s="49"/>
      <c r="F4" s="50" t="s">
        <v>81</v>
      </c>
      <c r="G4" s="50"/>
      <c r="H4" s="50"/>
      <c r="I4" s="50"/>
      <c r="J4" s="51"/>
    </row>
    <row r="5" customFormat="false" ht="15" hidden="false" customHeight="true" outlineLevel="0" collapsed="false">
      <c r="A5" s="11" t="s">
        <v>25</v>
      </c>
      <c r="B5" s="11"/>
      <c r="C5" s="11"/>
      <c r="D5" s="53" t="n">
        <f aca="false">'#37_Jardinagem_Gyn'!I142</f>
        <v>5886.71</v>
      </c>
      <c r="E5" s="53"/>
      <c r="F5" s="54" t="s">
        <v>466</v>
      </c>
      <c r="G5" s="54"/>
      <c r="H5" s="54"/>
      <c r="I5" s="54"/>
      <c r="J5" s="51"/>
    </row>
    <row r="6" customFormat="false" ht="15" hidden="false" customHeight="true" outlineLevel="0" collapsed="false">
      <c r="A6" s="11" t="s">
        <v>467</v>
      </c>
      <c r="B6" s="11"/>
      <c r="C6" s="11"/>
      <c r="D6" s="62" t="n">
        <f aca="false">'#11_Serv_Limpeza_Gyn_Insalubrid'!I142</f>
        <v>5569.36</v>
      </c>
      <c r="E6" s="62"/>
      <c r="F6" s="54" t="s">
        <v>93</v>
      </c>
      <c r="G6" s="54"/>
      <c r="H6" s="54"/>
      <c r="I6" s="54"/>
    </row>
    <row r="7" customFormat="false" ht="14.25" hidden="false" customHeight="true" outlineLevel="0" collapsed="false"/>
    <row r="8" customFormat="false" ht="15" hidden="false" customHeight="true" outlineLevel="0" collapsed="false">
      <c r="A8" s="49" t="s">
        <v>52</v>
      </c>
      <c r="B8" s="49"/>
      <c r="C8" s="49"/>
      <c r="D8" s="49"/>
      <c r="E8" s="49"/>
      <c r="F8" s="49"/>
      <c r="G8" s="49"/>
      <c r="H8" s="49"/>
      <c r="I8" s="49"/>
      <c r="J8" s="49"/>
    </row>
    <row r="9" customFormat="false" ht="15" hidden="false" customHeight="true" outlineLevel="0" collapsed="false">
      <c r="A9" s="4" t="s">
        <v>468</v>
      </c>
      <c r="B9" s="4"/>
      <c r="C9" s="4" t="s">
        <v>4</v>
      </c>
      <c r="D9" s="4"/>
      <c r="E9" s="4" t="s">
        <v>469</v>
      </c>
      <c r="F9" s="4"/>
      <c r="G9" s="4" t="s">
        <v>470</v>
      </c>
      <c r="H9" s="4"/>
      <c r="I9" s="4" t="s">
        <v>98</v>
      </c>
      <c r="J9" s="4"/>
    </row>
    <row r="10" customFormat="false" ht="15" hidden="false" customHeight="true" outlineLevel="0" collapsed="false">
      <c r="A10" s="249" t="n">
        <v>58</v>
      </c>
      <c r="B10" s="249"/>
      <c r="C10" s="70" t="s">
        <v>25</v>
      </c>
      <c r="D10" s="70"/>
      <c r="E10" s="70" t="n">
        <v>8</v>
      </c>
      <c r="F10" s="70"/>
      <c r="G10" s="71" t="n">
        <f aca="false">$D$5/220</f>
        <v>26.7577727272727</v>
      </c>
      <c r="H10" s="71"/>
      <c r="I10" s="61" t="n">
        <f aca="false">G10*E10</f>
        <v>214.062181818182</v>
      </c>
      <c r="J10" s="61"/>
    </row>
    <row r="11" customFormat="false" ht="15" hidden="false" customHeight="true" outlineLevel="0" collapsed="false">
      <c r="A11" s="91"/>
      <c r="B11" s="91"/>
      <c r="C11" s="72" t="s">
        <v>101</v>
      </c>
      <c r="D11" s="72"/>
      <c r="E11" s="72" t="n">
        <v>8</v>
      </c>
      <c r="F11" s="72"/>
      <c r="G11" s="73" t="n">
        <f aca="false">$D$6/220</f>
        <v>25.3152727272727</v>
      </c>
      <c r="H11" s="73"/>
      <c r="I11" s="74" t="n">
        <f aca="false">G11*E11</f>
        <v>202.522181818182</v>
      </c>
      <c r="J11" s="74"/>
    </row>
    <row r="12" customFormat="false" ht="15" hidden="false" customHeight="true" outlineLevel="0" collapsed="false">
      <c r="A12" s="14" t="s">
        <v>471</v>
      </c>
      <c r="B12" s="14"/>
      <c r="C12" s="14"/>
      <c r="D12" s="14"/>
      <c r="E12" s="14"/>
      <c r="F12" s="14"/>
      <c r="G12" s="14"/>
      <c r="H12" s="14"/>
      <c r="I12" s="250" t="n">
        <f aca="false">ROUND(SUM(I10:J11),2)</f>
        <v>416.58</v>
      </c>
      <c r="J12" s="250"/>
    </row>
    <row r="13" customFormat="false" ht="15" hidden="false" customHeight="true" outlineLevel="0" collapsed="false">
      <c r="A13" s="14" t="s">
        <v>73</v>
      </c>
      <c r="B13" s="14"/>
      <c r="C13" s="14"/>
      <c r="D13" s="14"/>
      <c r="E13" s="14"/>
      <c r="F13" s="14"/>
      <c r="G13" s="14"/>
      <c r="H13" s="14"/>
      <c r="I13" s="16" t="n">
        <f aca="false">I12*12</f>
        <v>4998.96</v>
      </c>
      <c r="J13" s="16"/>
    </row>
    <row r="14" customFormat="false" ht="14.25" hidden="false" customHeight="true" outlineLevel="0" collapsed="false"/>
    <row r="15" customFormat="false" ht="15" hidden="false" customHeight="true" outlineLevel="0" collapsed="false">
      <c r="A15" s="49" t="s">
        <v>205</v>
      </c>
      <c r="B15" s="49"/>
      <c r="C15" s="49"/>
      <c r="D15" s="49"/>
      <c r="E15" s="49"/>
      <c r="F15" s="49"/>
      <c r="G15" s="49"/>
      <c r="H15" s="49"/>
      <c r="I15" s="49"/>
      <c r="J15" s="49"/>
    </row>
    <row r="16" customFormat="false" ht="15" hidden="false" customHeight="true" outlineLevel="0" collapsed="false">
      <c r="A16" s="4" t="s">
        <v>468</v>
      </c>
      <c r="B16" s="4"/>
      <c r="C16" s="4" t="s">
        <v>4</v>
      </c>
      <c r="D16" s="4"/>
      <c r="E16" s="4" t="s">
        <v>469</v>
      </c>
      <c r="F16" s="4"/>
      <c r="G16" s="4" t="s">
        <v>470</v>
      </c>
      <c r="H16" s="4"/>
      <c r="I16" s="4" t="s">
        <v>98</v>
      </c>
      <c r="J16" s="4"/>
    </row>
    <row r="17" customFormat="false" ht="15" hidden="false" customHeight="true" outlineLevel="0" collapsed="false">
      <c r="A17" s="249" t="n">
        <v>1134.17</v>
      </c>
      <c r="B17" s="249"/>
      <c r="C17" s="70" t="s">
        <v>25</v>
      </c>
      <c r="D17" s="70"/>
      <c r="E17" s="70" t="n">
        <v>16</v>
      </c>
      <c r="F17" s="70"/>
      <c r="G17" s="71" t="n">
        <f aca="false">$D$5/220</f>
        <v>26.7577727272727</v>
      </c>
      <c r="H17" s="71"/>
      <c r="I17" s="61" t="n">
        <f aca="false">G17*E17</f>
        <v>428.124363636364</v>
      </c>
      <c r="J17" s="61"/>
    </row>
    <row r="18" customFormat="false" ht="15" hidden="false" customHeight="true" outlineLevel="0" collapsed="false">
      <c r="A18" s="91"/>
      <c r="B18" s="91"/>
      <c r="C18" s="72" t="s">
        <v>101</v>
      </c>
      <c r="D18" s="72"/>
      <c r="E18" s="72" t="n">
        <v>16</v>
      </c>
      <c r="F18" s="72"/>
      <c r="G18" s="73" t="n">
        <f aca="false">$D$6/220</f>
        <v>25.3152727272727</v>
      </c>
      <c r="H18" s="73"/>
      <c r="I18" s="74" t="n">
        <f aca="false">G18*E18</f>
        <v>405.044363636364</v>
      </c>
      <c r="J18" s="74"/>
    </row>
    <row r="19" customFormat="false" ht="15" hidden="false" customHeight="true" outlineLevel="0" collapsed="false">
      <c r="A19" s="14" t="s">
        <v>471</v>
      </c>
      <c r="B19" s="14"/>
      <c r="C19" s="14"/>
      <c r="D19" s="14"/>
      <c r="E19" s="14"/>
      <c r="F19" s="14"/>
      <c r="G19" s="14"/>
      <c r="H19" s="14"/>
      <c r="I19" s="16" t="n">
        <f aca="false">ROUND(SUM(I17:J18),2)</f>
        <v>833.17</v>
      </c>
      <c r="J19" s="16"/>
    </row>
    <row r="20" customFormat="false" ht="15" hidden="false" customHeight="true" outlineLevel="0" collapsed="false">
      <c r="A20" s="14" t="s">
        <v>73</v>
      </c>
      <c r="B20" s="14"/>
      <c r="C20" s="14"/>
      <c r="D20" s="14"/>
      <c r="E20" s="14"/>
      <c r="F20" s="14"/>
      <c r="G20" s="14"/>
      <c r="H20" s="14"/>
      <c r="I20" s="16" t="n">
        <f aca="false">I19*12</f>
        <v>9998.04</v>
      </c>
      <c r="J20" s="16"/>
    </row>
    <row r="21" customFormat="false" ht="14.25" hidden="false" customHeight="true" outlineLevel="0" collapsed="false"/>
    <row r="22" customFormat="false" ht="15" hidden="false" customHeight="true" outlineLevel="0" collapsed="false">
      <c r="A22" s="49" t="s">
        <v>206</v>
      </c>
      <c r="B22" s="49"/>
      <c r="C22" s="49"/>
      <c r="D22" s="49"/>
      <c r="E22" s="49"/>
      <c r="F22" s="49"/>
      <c r="G22" s="49"/>
      <c r="H22" s="49"/>
      <c r="I22" s="49"/>
      <c r="J22" s="49"/>
    </row>
    <row r="23" customFormat="false" ht="15" hidden="false" customHeight="true" outlineLevel="0" collapsed="false">
      <c r="A23" s="4" t="s">
        <v>468</v>
      </c>
      <c r="B23" s="4"/>
      <c r="C23" s="4" t="s">
        <v>4</v>
      </c>
      <c r="D23" s="4"/>
      <c r="E23" s="4" t="s">
        <v>469</v>
      </c>
      <c r="F23" s="4"/>
      <c r="G23" s="4" t="s">
        <v>470</v>
      </c>
      <c r="H23" s="4"/>
      <c r="I23" s="4" t="s">
        <v>98</v>
      </c>
      <c r="J23" s="4"/>
    </row>
    <row r="24" customFormat="false" ht="15" hidden="false" customHeight="true" outlineLevel="0" collapsed="false">
      <c r="A24" s="249" t="n">
        <v>425.66</v>
      </c>
      <c r="B24" s="249"/>
      <c r="C24" s="70" t="s">
        <v>25</v>
      </c>
      <c r="D24" s="70"/>
      <c r="E24" s="70" t="n">
        <v>10</v>
      </c>
      <c r="F24" s="70"/>
      <c r="G24" s="71" t="n">
        <f aca="false">$D$5/220</f>
        <v>26.7577727272727</v>
      </c>
      <c r="H24" s="71"/>
      <c r="I24" s="61" t="n">
        <f aca="false">G24*E24</f>
        <v>267.577727272727</v>
      </c>
      <c r="J24" s="61"/>
    </row>
    <row r="25" customFormat="false" ht="15" hidden="false" customHeight="true" outlineLevel="0" collapsed="false">
      <c r="A25" s="91"/>
      <c r="B25" s="91"/>
      <c r="C25" s="72" t="s">
        <v>101</v>
      </c>
      <c r="D25" s="72"/>
      <c r="E25" s="72" t="n">
        <v>10</v>
      </c>
      <c r="F25" s="72"/>
      <c r="G25" s="73" t="n">
        <f aca="false">$D$6/220</f>
        <v>25.3152727272727</v>
      </c>
      <c r="H25" s="73"/>
      <c r="I25" s="74" t="n">
        <f aca="false">G25*E25</f>
        <v>253.152727272727</v>
      </c>
      <c r="J25" s="74"/>
    </row>
    <row r="26" customFormat="false" ht="15" hidden="false" customHeight="true" outlineLevel="0" collapsed="false">
      <c r="A26" s="14" t="s">
        <v>471</v>
      </c>
      <c r="B26" s="14"/>
      <c r="C26" s="14"/>
      <c r="D26" s="14"/>
      <c r="E26" s="14"/>
      <c r="F26" s="14"/>
      <c r="G26" s="14"/>
      <c r="H26" s="14"/>
      <c r="I26" s="16" t="n">
        <f aca="false">ROUND(SUM(I24:J25),2)</f>
        <v>520.73</v>
      </c>
      <c r="J26" s="16"/>
    </row>
    <row r="27" customFormat="false" ht="15" hidden="false" customHeight="true" outlineLevel="0" collapsed="false">
      <c r="A27" s="14" t="s">
        <v>73</v>
      </c>
      <c r="B27" s="14"/>
      <c r="C27" s="14"/>
      <c r="D27" s="14"/>
      <c r="E27" s="14"/>
      <c r="F27" s="14"/>
      <c r="G27" s="14"/>
      <c r="H27" s="14"/>
      <c r="I27" s="16" t="n">
        <f aca="false">I26*12</f>
        <v>6248.76</v>
      </c>
      <c r="J27" s="16"/>
    </row>
    <row r="28" customFormat="false" ht="14.25" hidden="false" customHeight="true" outlineLevel="0" collapsed="false"/>
    <row r="29" customFormat="false" ht="15" hidden="false" customHeight="true" outlineLevel="0" collapsed="false">
      <c r="A29" s="49" t="s">
        <v>208</v>
      </c>
      <c r="B29" s="49"/>
      <c r="C29" s="49"/>
      <c r="D29" s="49"/>
      <c r="E29" s="49"/>
      <c r="F29" s="49"/>
      <c r="G29" s="49"/>
      <c r="H29" s="49"/>
      <c r="I29" s="49"/>
      <c r="J29" s="49"/>
    </row>
    <row r="30" customFormat="false" ht="15" hidden="false" customHeight="true" outlineLevel="0" collapsed="false">
      <c r="A30" s="4" t="s">
        <v>468</v>
      </c>
      <c r="B30" s="4"/>
      <c r="C30" s="4" t="s">
        <v>4</v>
      </c>
      <c r="D30" s="4"/>
      <c r="E30" s="4" t="s">
        <v>469</v>
      </c>
      <c r="F30" s="4"/>
      <c r="G30" s="4" t="s">
        <v>470</v>
      </c>
      <c r="H30" s="4"/>
      <c r="I30" s="4" t="s">
        <v>98</v>
      </c>
      <c r="J30" s="4"/>
    </row>
    <row r="31" customFormat="false" ht="15" hidden="false" customHeight="true" outlineLevel="0" collapsed="false">
      <c r="A31" s="249" t="n">
        <v>36.2</v>
      </c>
      <c r="B31" s="249"/>
      <c r="C31" s="70" t="s">
        <v>25</v>
      </c>
      <c r="D31" s="70"/>
      <c r="E31" s="70" t="n">
        <v>8</v>
      </c>
      <c r="F31" s="70"/>
      <c r="G31" s="71" t="n">
        <f aca="false">$D$5/220</f>
        <v>26.7577727272727</v>
      </c>
      <c r="H31" s="71"/>
      <c r="I31" s="61" t="n">
        <f aca="false">G31*E31</f>
        <v>214.062181818182</v>
      </c>
      <c r="J31" s="61"/>
    </row>
    <row r="32" customFormat="false" ht="15" hidden="false" customHeight="true" outlineLevel="0" collapsed="false">
      <c r="A32" s="91"/>
      <c r="B32" s="91"/>
      <c r="C32" s="72" t="s">
        <v>101</v>
      </c>
      <c r="D32" s="72"/>
      <c r="E32" s="72" t="n">
        <v>8</v>
      </c>
      <c r="F32" s="72"/>
      <c r="G32" s="73" t="n">
        <f aca="false">$D$6/220</f>
        <v>25.3152727272727</v>
      </c>
      <c r="H32" s="73"/>
      <c r="I32" s="74" t="n">
        <f aca="false">G32*E32</f>
        <v>202.522181818182</v>
      </c>
      <c r="J32" s="74"/>
    </row>
    <row r="33" customFormat="false" ht="15" hidden="false" customHeight="true" outlineLevel="0" collapsed="false">
      <c r="A33" s="14" t="s">
        <v>471</v>
      </c>
      <c r="B33" s="14"/>
      <c r="C33" s="14"/>
      <c r="D33" s="14"/>
      <c r="E33" s="14"/>
      <c r="F33" s="14"/>
      <c r="G33" s="14"/>
      <c r="H33" s="14"/>
      <c r="I33" s="16" t="n">
        <f aca="false">ROUND(SUM(I31:J32),2)</f>
        <v>416.58</v>
      </c>
      <c r="J33" s="16"/>
    </row>
    <row r="34" customFormat="false" ht="15" hidden="false" customHeight="true" outlineLevel="0" collapsed="false">
      <c r="A34" s="14" t="s">
        <v>73</v>
      </c>
      <c r="B34" s="14"/>
      <c r="C34" s="14"/>
      <c r="D34" s="14"/>
      <c r="E34" s="14"/>
      <c r="F34" s="14"/>
      <c r="G34" s="14"/>
      <c r="H34" s="14"/>
      <c r="I34" s="16" t="n">
        <f aca="false">I33*12</f>
        <v>4998.96</v>
      </c>
      <c r="J34" s="16"/>
    </row>
    <row r="35" customFormat="false" ht="14.25" hidden="false" customHeight="true" outlineLevel="0" collapsed="false"/>
    <row r="36" customFormat="false" ht="15" hidden="false" customHeight="true" outlineLevel="0" collapsed="false">
      <c r="A36" s="49" t="s">
        <v>209</v>
      </c>
      <c r="B36" s="49"/>
      <c r="C36" s="49"/>
      <c r="D36" s="49"/>
      <c r="E36" s="49"/>
      <c r="F36" s="49"/>
      <c r="G36" s="49"/>
      <c r="H36" s="49"/>
      <c r="I36" s="49"/>
      <c r="J36" s="49"/>
    </row>
    <row r="37" customFormat="false" ht="15" hidden="false" customHeight="true" outlineLevel="0" collapsed="false">
      <c r="A37" s="4" t="s">
        <v>468</v>
      </c>
      <c r="B37" s="4"/>
      <c r="C37" s="4" t="s">
        <v>4</v>
      </c>
      <c r="D37" s="4"/>
      <c r="E37" s="4" t="s">
        <v>469</v>
      </c>
      <c r="F37" s="4"/>
      <c r="G37" s="4" t="s">
        <v>470</v>
      </c>
      <c r="H37" s="4"/>
      <c r="I37" s="4" t="s">
        <v>98</v>
      </c>
      <c r="J37" s="4"/>
    </row>
    <row r="38" customFormat="false" ht="15" hidden="false" customHeight="true" outlineLevel="0" collapsed="false">
      <c r="A38" s="249" t="n">
        <v>151.02</v>
      </c>
      <c r="B38" s="249"/>
      <c r="C38" s="70" t="s">
        <v>25</v>
      </c>
      <c r="D38" s="70"/>
      <c r="E38" s="70" t="n">
        <v>14</v>
      </c>
      <c r="F38" s="70"/>
      <c r="G38" s="71" t="n">
        <f aca="false">$D$5/220</f>
        <v>26.7577727272727</v>
      </c>
      <c r="H38" s="71"/>
      <c r="I38" s="61" t="n">
        <f aca="false">G38*E38</f>
        <v>374.608818181818</v>
      </c>
      <c r="J38" s="61"/>
    </row>
    <row r="39" customFormat="false" ht="15" hidden="false" customHeight="true" outlineLevel="0" collapsed="false">
      <c r="A39" s="251" t="n">
        <v>610.93</v>
      </c>
      <c r="B39" s="251"/>
      <c r="C39" s="72" t="s">
        <v>101</v>
      </c>
      <c r="D39" s="72"/>
      <c r="E39" s="72" t="n">
        <v>14</v>
      </c>
      <c r="F39" s="72"/>
      <c r="G39" s="73" t="n">
        <f aca="false">$D$6/220</f>
        <v>25.3152727272727</v>
      </c>
      <c r="H39" s="73"/>
      <c r="I39" s="74" t="n">
        <f aca="false">G39*E39</f>
        <v>354.413818181818</v>
      </c>
      <c r="J39" s="74"/>
    </row>
    <row r="40" customFormat="false" ht="15" hidden="false" customHeight="true" outlineLevel="0" collapsed="false">
      <c r="A40" s="14" t="s">
        <v>471</v>
      </c>
      <c r="B40" s="14"/>
      <c r="C40" s="14"/>
      <c r="D40" s="14"/>
      <c r="E40" s="14"/>
      <c r="F40" s="14"/>
      <c r="G40" s="14"/>
      <c r="H40" s="14"/>
      <c r="I40" s="16" t="n">
        <f aca="false">ROUND(SUM(I38:J39),2)</f>
        <v>729.02</v>
      </c>
      <c r="J40" s="16"/>
    </row>
    <row r="41" customFormat="false" ht="15" hidden="false" customHeight="true" outlineLevel="0" collapsed="false">
      <c r="A41" s="14" t="s">
        <v>73</v>
      </c>
      <c r="B41" s="14"/>
      <c r="C41" s="14"/>
      <c r="D41" s="14"/>
      <c r="E41" s="14"/>
      <c r="F41" s="14"/>
      <c r="G41" s="14"/>
      <c r="H41" s="14"/>
      <c r="I41" s="16" t="n">
        <f aca="false">I40*12</f>
        <v>8748.24</v>
      </c>
      <c r="J41" s="16"/>
    </row>
    <row r="42" customFormat="false" ht="14.25" hidden="false" customHeight="true" outlineLevel="0" collapsed="false"/>
    <row r="43" customFormat="false" ht="15" hidden="false" customHeight="true" outlineLevel="0" collapsed="false">
      <c r="A43" s="49" t="s">
        <v>211</v>
      </c>
      <c r="B43" s="49"/>
      <c r="C43" s="49"/>
      <c r="D43" s="49"/>
      <c r="E43" s="49"/>
      <c r="F43" s="49"/>
      <c r="G43" s="49"/>
      <c r="H43" s="49"/>
      <c r="I43" s="49"/>
      <c r="J43" s="49"/>
    </row>
    <row r="44" customFormat="false" ht="15" hidden="false" customHeight="true" outlineLevel="0" collapsed="false">
      <c r="A44" s="4" t="s">
        <v>468</v>
      </c>
      <c r="B44" s="4"/>
      <c r="C44" s="4" t="s">
        <v>4</v>
      </c>
      <c r="D44" s="4"/>
      <c r="E44" s="4" t="s">
        <v>469</v>
      </c>
      <c r="F44" s="4"/>
      <c r="G44" s="4" t="s">
        <v>470</v>
      </c>
      <c r="H44" s="4"/>
      <c r="I44" s="4" t="s">
        <v>98</v>
      </c>
      <c r="J44" s="4"/>
    </row>
    <row r="45" customFormat="false" ht="15" hidden="false" customHeight="true" outlineLevel="0" collapsed="false">
      <c r="A45" s="249" t="n">
        <v>658.67</v>
      </c>
      <c r="B45" s="249"/>
      <c r="C45" s="70" t="s">
        <v>25</v>
      </c>
      <c r="D45" s="70"/>
      <c r="E45" s="70" t="n">
        <v>18</v>
      </c>
      <c r="F45" s="70"/>
      <c r="G45" s="71" t="n">
        <f aca="false">$D$5/220</f>
        <v>26.7577727272727</v>
      </c>
      <c r="H45" s="71"/>
      <c r="I45" s="61" t="n">
        <f aca="false">G45*E45</f>
        <v>481.639909090909</v>
      </c>
      <c r="J45" s="61"/>
    </row>
    <row r="46" customFormat="false" ht="15" hidden="false" customHeight="true" outlineLevel="0" collapsed="false">
      <c r="A46" s="251" t="n">
        <v>643.22</v>
      </c>
      <c r="B46" s="251"/>
      <c r="C46" s="72" t="s">
        <v>101</v>
      </c>
      <c r="D46" s="72"/>
      <c r="E46" s="72" t="n">
        <v>18</v>
      </c>
      <c r="F46" s="72"/>
      <c r="G46" s="73" t="n">
        <f aca="false">$D$6/220</f>
        <v>25.3152727272727</v>
      </c>
      <c r="H46" s="73"/>
      <c r="I46" s="74" t="n">
        <f aca="false">G46*E46</f>
        <v>455.674909090909</v>
      </c>
      <c r="J46" s="74"/>
    </row>
    <row r="47" customFormat="false" ht="15" hidden="false" customHeight="true" outlineLevel="0" collapsed="false">
      <c r="A47" s="14" t="s">
        <v>471</v>
      </c>
      <c r="B47" s="14"/>
      <c r="C47" s="14"/>
      <c r="D47" s="14"/>
      <c r="E47" s="14"/>
      <c r="F47" s="14"/>
      <c r="G47" s="14"/>
      <c r="H47" s="14"/>
      <c r="I47" s="16" t="n">
        <f aca="false">ROUND(SUM(I45:J46),2)</f>
        <v>937.31</v>
      </c>
      <c r="J47" s="16"/>
    </row>
    <row r="48" customFormat="false" ht="15" hidden="false" customHeight="true" outlineLevel="0" collapsed="false">
      <c r="A48" s="14" t="s">
        <v>73</v>
      </c>
      <c r="B48" s="14"/>
      <c r="C48" s="14"/>
      <c r="D48" s="14"/>
      <c r="E48" s="14"/>
      <c r="F48" s="14"/>
      <c r="G48" s="14"/>
      <c r="H48" s="14"/>
      <c r="I48" s="16" t="n">
        <f aca="false">I47*12</f>
        <v>11247.72</v>
      </c>
      <c r="J48" s="16"/>
    </row>
    <row r="49" customFormat="false" ht="14.25" hidden="false" customHeight="true" outlineLevel="0" collapsed="false"/>
    <row r="50" customFormat="false" ht="15.75" hidden="false" customHeight="true" outlineLevel="0" collapsed="false">
      <c r="A50" s="241" t="s">
        <v>29</v>
      </c>
      <c r="B50" s="241"/>
      <c r="C50" s="241"/>
      <c r="D50" s="241"/>
      <c r="E50" s="241"/>
      <c r="F50" s="241"/>
      <c r="G50" s="241"/>
      <c r="H50" s="241"/>
      <c r="I50" s="241"/>
      <c r="J50" s="241"/>
    </row>
    <row r="51" customFormat="false" ht="15.75" hidden="false" customHeight="true" outlineLevel="0" collapsed="false">
      <c r="A51" s="18" t="s">
        <v>468</v>
      </c>
      <c r="B51" s="18"/>
      <c r="C51" s="18" t="s">
        <v>4</v>
      </c>
      <c r="D51" s="18"/>
      <c r="E51" s="18" t="s">
        <v>469</v>
      </c>
      <c r="F51" s="18"/>
      <c r="G51" s="18" t="s">
        <v>470</v>
      </c>
      <c r="H51" s="18"/>
      <c r="I51" s="18" t="s">
        <v>98</v>
      </c>
      <c r="J51" s="18"/>
    </row>
    <row r="52" customFormat="false" ht="15.75" hidden="false" customHeight="true" outlineLevel="0" collapsed="false">
      <c r="A52" s="252" t="n">
        <v>60</v>
      </c>
      <c r="B52" s="252"/>
      <c r="C52" s="69" t="s">
        <v>25</v>
      </c>
      <c r="D52" s="69"/>
      <c r="E52" s="69" t="n">
        <v>8</v>
      </c>
      <c r="F52" s="69"/>
      <c r="G52" s="253" t="n">
        <f aca="false">$D5/220</f>
        <v>26.7577727272727</v>
      </c>
      <c r="H52" s="253"/>
      <c r="I52" s="200" t="n">
        <f aca="false">G52*E52</f>
        <v>214.062181818182</v>
      </c>
      <c r="J52" s="200"/>
    </row>
    <row r="53" customFormat="false" ht="15.75" hidden="false" customHeight="true" outlineLevel="0" collapsed="false">
      <c r="A53" s="69"/>
      <c r="B53" s="69"/>
      <c r="C53" s="69" t="s">
        <v>101</v>
      </c>
      <c r="D53" s="69"/>
      <c r="E53" s="69" t="n">
        <v>8</v>
      </c>
      <c r="F53" s="69"/>
      <c r="G53" s="254" t="n">
        <f aca="false">$D6/220</f>
        <v>25.3152727272727</v>
      </c>
      <c r="H53" s="254"/>
      <c r="I53" s="200" t="n">
        <f aca="false">G53*E53</f>
        <v>202.522181818182</v>
      </c>
      <c r="J53" s="200"/>
    </row>
    <row r="54" customFormat="false" ht="15.75" hidden="false" customHeight="true" outlineLevel="0" collapsed="false">
      <c r="A54" s="255" t="s">
        <v>471</v>
      </c>
      <c r="B54" s="255"/>
      <c r="C54" s="255"/>
      <c r="D54" s="255"/>
      <c r="E54" s="255"/>
      <c r="F54" s="255"/>
      <c r="G54" s="255"/>
      <c r="H54" s="255"/>
      <c r="I54" s="256" t="n">
        <f aca="false">ROUND(SUM(I52:I53),2)</f>
        <v>416.58</v>
      </c>
      <c r="J54" s="256"/>
    </row>
    <row r="55" customFormat="false" ht="15.75" hidden="false" customHeight="true" outlineLevel="0" collapsed="false">
      <c r="A55" s="255" t="s">
        <v>73</v>
      </c>
      <c r="B55" s="255"/>
      <c r="C55" s="255"/>
      <c r="D55" s="255"/>
      <c r="E55" s="255"/>
      <c r="F55" s="255"/>
      <c r="G55" s="255"/>
      <c r="H55" s="255"/>
      <c r="I55" s="256" t="n">
        <f aca="false">I54*12</f>
        <v>4998.96</v>
      </c>
      <c r="J55" s="256"/>
    </row>
    <row r="56" customFormat="false" ht="14.25" hidden="false" customHeight="true" outlineLevel="0" collapsed="false"/>
    <row r="57" customFormat="false" ht="15" hidden="false" customHeight="true" outlineLevel="0" collapsed="false">
      <c r="A57" s="49" t="s">
        <v>48</v>
      </c>
      <c r="B57" s="49"/>
      <c r="C57" s="49"/>
      <c r="D57" s="49"/>
      <c r="E57" s="49"/>
      <c r="F57" s="49"/>
      <c r="G57" s="49"/>
      <c r="H57" s="49"/>
      <c r="I57" s="49"/>
      <c r="J57" s="49"/>
    </row>
    <row r="58" customFormat="false" ht="15" hidden="false" customHeight="true" outlineLevel="0" collapsed="false">
      <c r="A58" s="4" t="s">
        <v>468</v>
      </c>
      <c r="B58" s="4"/>
      <c r="C58" s="4" t="s">
        <v>4</v>
      </c>
      <c r="D58" s="4"/>
      <c r="E58" s="4" t="s">
        <v>469</v>
      </c>
      <c r="F58" s="4"/>
      <c r="G58" s="4" t="s">
        <v>470</v>
      </c>
      <c r="H58" s="4"/>
      <c r="I58" s="4" t="s">
        <v>98</v>
      </c>
      <c r="J58" s="4"/>
    </row>
    <row r="59" customFormat="false" ht="15" hidden="false" customHeight="true" outlineLevel="0" collapsed="false">
      <c r="A59" s="249" t="n">
        <v>708.47</v>
      </c>
      <c r="B59" s="249"/>
      <c r="C59" s="70" t="s">
        <v>25</v>
      </c>
      <c r="D59" s="70"/>
      <c r="E59" s="70" t="n">
        <v>14</v>
      </c>
      <c r="F59" s="70"/>
      <c r="G59" s="71" t="n">
        <f aca="false">$D$5/220</f>
        <v>26.7577727272727</v>
      </c>
      <c r="H59" s="71"/>
      <c r="I59" s="61" t="n">
        <f aca="false">G59*E59</f>
        <v>374.608818181818</v>
      </c>
      <c r="J59" s="61"/>
    </row>
    <row r="60" customFormat="false" ht="15" hidden="false" customHeight="true" outlineLevel="0" collapsed="false">
      <c r="A60" s="91"/>
      <c r="B60" s="91"/>
      <c r="C60" s="72" t="s">
        <v>101</v>
      </c>
      <c r="D60" s="72"/>
      <c r="E60" s="72" t="n">
        <v>14</v>
      </c>
      <c r="F60" s="72"/>
      <c r="G60" s="73" t="n">
        <f aca="false">$D$6/220</f>
        <v>25.3152727272727</v>
      </c>
      <c r="H60" s="73"/>
      <c r="I60" s="74" t="n">
        <f aca="false">G60*E60</f>
        <v>354.413818181818</v>
      </c>
      <c r="J60" s="74"/>
    </row>
    <row r="61" customFormat="false" ht="15" hidden="false" customHeight="true" outlineLevel="0" collapsed="false">
      <c r="A61" s="14" t="s">
        <v>471</v>
      </c>
      <c r="B61" s="14"/>
      <c r="C61" s="14"/>
      <c r="D61" s="14"/>
      <c r="E61" s="14"/>
      <c r="F61" s="14"/>
      <c r="G61" s="14"/>
      <c r="H61" s="14"/>
      <c r="I61" s="16" t="n">
        <f aca="false">ROUND(SUM(I59:J60),2)</f>
        <v>729.02</v>
      </c>
      <c r="J61" s="16"/>
    </row>
    <row r="62" customFormat="false" ht="15" hidden="false" customHeight="true" outlineLevel="0" collapsed="false">
      <c r="A62" s="14" t="s">
        <v>73</v>
      </c>
      <c r="B62" s="14"/>
      <c r="C62" s="14"/>
      <c r="D62" s="14"/>
      <c r="E62" s="14"/>
      <c r="F62" s="14"/>
      <c r="G62" s="14"/>
      <c r="H62" s="14"/>
      <c r="I62" s="16" t="n">
        <f aca="false">I61*12</f>
        <v>8748.24</v>
      </c>
      <c r="J62" s="16"/>
    </row>
    <row r="63" customFormat="false" ht="14.25" hidden="false" customHeight="true" outlineLevel="0" collapsed="false"/>
    <row r="64" customFormat="false" ht="15" hidden="false" customHeight="true" outlineLevel="0" collapsed="false">
      <c r="A64" s="49" t="s">
        <v>213</v>
      </c>
      <c r="B64" s="49"/>
      <c r="C64" s="49"/>
      <c r="D64" s="49"/>
      <c r="E64" s="49"/>
      <c r="F64" s="49"/>
      <c r="G64" s="49"/>
      <c r="H64" s="49"/>
      <c r="I64" s="49"/>
      <c r="J64" s="49"/>
    </row>
    <row r="65" customFormat="false" ht="15" hidden="false" customHeight="true" outlineLevel="0" collapsed="false">
      <c r="A65" s="4" t="s">
        <v>468</v>
      </c>
      <c r="B65" s="4"/>
      <c r="C65" s="4" t="s">
        <v>4</v>
      </c>
      <c r="D65" s="4"/>
      <c r="E65" s="4" t="s">
        <v>469</v>
      </c>
      <c r="F65" s="4"/>
      <c r="G65" s="4" t="s">
        <v>470</v>
      </c>
      <c r="H65" s="4"/>
      <c r="I65" s="4" t="s">
        <v>98</v>
      </c>
      <c r="J65" s="4"/>
    </row>
    <row r="66" customFormat="false" ht="15" hidden="false" customHeight="true" outlineLevel="0" collapsed="false">
      <c r="A66" s="249" t="n">
        <v>1134.54</v>
      </c>
      <c r="B66" s="249"/>
      <c r="C66" s="70" t="s">
        <v>25</v>
      </c>
      <c r="D66" s="70"/>
      <c r="E66" s="70" t="n">
        <v>16</v>
      </c>
      <c r="F66" s="70"/>
      <c r="G66" s="71" t="n">
        <f aca="false">$D$5/220</f>
        <v>26.7577727272727</v>
      </c>
      <c r="H66" s="71"/>
      <c r="I66" s="61" t="n">
        <f aca="false">G66*E66</f>
        <v>428.124363636364</v>
      </c>
      <c r="J66" s="61"/>
    </row>
    <row r="67" customFormat="false" ht="15" hidden="false" customHeight="true" outlineLevel="0" collapsed="false">
      <c r="A67" s="91"/>
      <c r="B67" s="91"/>
      <c r="C67" s="72" t="s">
        <v>101</v>
      </c>
      <c r="D67" s="72"/>
      <c r="E67" s="72" t="n">
        <v>16</v>
      </c>
      <c r="F67" s="72"/>
      <c r="G67" s="73" t="n">
        <f aca="false">$D$6/220</f>
        <v>25.3152727272727</v>
      </c>
      <c r="H67" s="73"/>
      <c r="I67" s="74" t="n">
        <f aca="false">G67*E67</f>
        <v>405.044363636364</v>
      </c>
      <c r="J67" s="74"/>
    </row>
    <row r="68" customFormat="false" ht="15" hidden="false" customHeight="true" outlineLevel="0" collapsed="false">
      <c r="A68" s="14" t="s">
        <v>471</v>
      </c>
      <c r="B68" s="14"/>
      <c r="C68" s="14"/>
      <c r="D68" s="14"/>
      <c r="E68" s="14"/>
      <c r="F68" s="14"/>
      <c r="G68" s="14"/>
      <c r="H68" s="14"/>
      <c r="I68" s="16" t="n">
        <f aca="false">ROUND(SUM(I66:J67),2)</f>
        <v>833.17</v>
      </c>
      <c r="J68" s="16"/>
    </row>
    <row r="69" customFormat="false" ht="15" hidden="false" customHeight="true" outlineLevel="0" collapsed="false">
      <c r="A69" s="14" t="s">
        <v>73</v>
      </c>
      <c r="B69" s="14"/>
      <c r="C69" s="14"/>
      <c r="D69" s="14"/>
      <c r="E69" s="14"/>
      <c r="F69" s="14"/>
      <c r="G69" s="14"/>
      <c r="H69" s="14"/>
      <c r="I69" s="16" t="n">
        <f aca="false">I68*12</f>
        <v>9998.04</v>
      </c>
      <c r="J69" s="16"/>
    </row>
    <row r="70" customFormat="false" ht="14.25" hidden="false" customHeight="true" outlineLevel="0" collapsed="false"/>
    <row r="71" customFormat="false" ht="15" hidden="false" customHeight="true" outlineLevel="0" collapsed="false">
      <c r="A71" s="49" t="s">
        <v>214</v>
      </c>
      <c r="B71" s="49"/>
      <c r="C71" s="49"/>
      <c r="D71" s="49"/>
      <c r="E71" s="49"/>
      <c r="F71" s="49"/>
      <c r="G71" s="49"/>
      <c r="H71" s="49"/>
      <c r="I71" s="49"/>
      <c r="J71" s="49"/>
    </row>
    <row r="72" customFormat="false" ht="15" hidden="false" customHeight="true" outlineLevel="0" collapsed="false">
      <c r="A72" s="4" t="s">
        <v>468</v>
      </c>
      <c r="B72" s="4"/>
      <c r="C72" s="4" t="s">
        <v>4</v>
      </c>
      <c r="D72" s="4"/>
      <c r="E72" s="4" t="s">
        <v>469</v>
      </c>
      <c r="F72" s="4"/>
      <c r="G72" s="4" t="s">
        <v>470</v>
      </c>
      <c r="H72" s="4"/>
      <c r="I72" s="4" t="s">
        <v>98</v>
      </c>
      <c r="J72" s="4"/>
    </row>
    <row r="73" customFormat="false" ht="15" hidden="false" customHeight="true" outlineLevel="0" collapsed="false">
      <c r="A73" s="249" t="n">
        <v>1477.06</v>
      </c>
      <c r="B73" s="249"/>
      <c r="C73" s="70" t="s">
        <v>25</v>
      </c>
      <c r="D73" s="70"/>
      <c r="E73" s="70" t="n">
        <v>20</v>
      </c>
      <c r="F73" s="70"/>
      <c r="G73" s="71" t="n">
        <f aca="false">$D$5/220</f>
        <v>26.7577727272727</v>
      </c>
      <c r="H73" s="71"/>
      <c r="I73" s="61" t="n">
        <f aca="false">G73*E73</f>
        <v>535.155454545455</v>
      </c>
      <c r="J73" s="61"/>
    </row>
    <row r="74" customFormat="false" ht="15" hidden="false" customHeight="true" outlineLevel="0" collapsed="false">
      <c r="A74" s="91"/>
      <c r="B74" s="91"/>
      <c r="C74" s="72" t="s">
        <v>101</v>
      </c>
      <c r="D74" s="72"/>
      <c r="E74" s="72" t="n">
        <v>20</v>
      </c>
      <c r="F74" s="72"/>
      <c r="G74" s="73" t="n">
        <f aca="false">$D$6/220</f>
        <v>25.3152727272727</v>
      </c>
      <c r="H74" s="73"/>
      <c r="I74" s="74" t="n">
        <f aca="false">G74*E74</f>
        <v>506.305454545455</v>
      </c>
      <c r="J74" s="74"/>
    </row>
    <row r="75" customFormat="false" ht="15" hidden="false" customHeight="true" outlineLevel="0" collapsed="false">
      <c r="A75" s="14" t="s">
        <v>471</v>
      </c>
      <c r="B75" s="14"/>
      <c r="C75" s="14"/>
      <c r="D75" s="14"/>
      <c r="E75" s="14"/>
      <c r="F75" s="14"/>
      <c r="G75" s="14"/>
      <c r="H75" s="14"/>
      <c r="I75" s="16" t="n">
        <f aca="false">ROUND(SUM(I73:J74),2)</f>
        <v>1041.46</v>
      </c>
      <c r="J75" s="16"/>
    </row>
    <row r="76" customFormat="false" ht="15" hidden="false" customHeight="true" outlineLevel="0" collapsed="false">
      <c r="A76" s="14" t="s">
        <v>73</v>
      </c>
      <c r="B76" s="14"/>
      <c r="C76" s="14"/>
      <c r="D76" s="14"/>
      <c r="E76" s="14"/>
      <c r="F76" s="14"/>
      <c r="G76" s="14"/>
      <c r="H76" s="14"/>
      <c r="I76" s="16" t="n">
        <f aca="false">I75*12</f>
        <v>12497.52</v>
      </c>
      <c r="J76" s="16"/>
    </row>
    <row r="77" customFormat="false" ht="14.25" hidden="false" customHeight="true" outlineLevel="0" collapsed="false"/>
    <row r="78" customFormat="false" ht="15" hidden="false" customHeight="true" outlineLevel="0" collapsed="false">
      <c r="A78" s="49" t="s">
        <v>215</v>
      </c>
      <c r="B78" s="49"/>
      <c r="C78" s="49"/>
      <c r="D78" s="49"/>
      <c r="E78" s="49"/>
      <c r="F78" s="49"/>
      <c r="G78" s="49"/>
      <c r="H78" s="49"/>
      <c r="I78" s="49"/>
      <c r="J78" s="49"/>
    </row>
    <row r="79" customFormat="false" ht="15" hidden="false" customHeight="true" outlineLevel="0" collapsed="false">
      <c r="A79" s="4" t="s">
        <v>468</v>
      </c>
      <c r="B79" s="4"/>
      <c r="C79" s="4" t="s">
        <v>4</v>
      </c>
      <c r="D79" s="4"/>
      <c r="E79" s="4" t="s">
        <v>469</v>
      </c>
      <c r="F79" s="4"/>
      <c r="G79" s="4" t="s">
        <v>470</v>
      </c>
      <c r="H79" s="4"/>
      <c r="I79" s="4" t="s">
        <v>98</v>
      </c>
      <c r="J79" s="4"/>
    </row>
    <row r="80" customFormat="false" ht="15" hidden="false" customHeight="true" outlineLevel="0" collapsed="false">
      <c r="A80" s="249" t="n">
        <v>255.65</v>
      </c>
      <c r="B80" s="249"/>
      <c r="C80" s="70" t="s">
        <v>25</v>
      </c>
      <c r="D80" s="70"/>
      <c r="E80" s="70" t="n">
        <v>8</v>
      </c>
      <c r="F80" s="70"/>
      <c r="G80" s="71" t="n">
        <f aca="false">$D$5/220</f>
        <v>26.7577727272727</v>
      </c>
      <c r="H80" s="71"/>
      <c r="I80" s="61" t="n">
        <f aca="false">G80*E80</f>
        <v>214.062181818182</v>
      </c>
      <c r="J80" s="61"/>
    </row>
    <row r="81" customFormat="false" ht="15" hidden="false" customHeight="true" outlineLevel="0" collapsed="false">
      <c r="A81" s="91"/>
      <c r="B81" s="91"/>
      <c r="C81" s="72" t="s">
        <v>101</v>
      </c>
      <c r="D81" s="72"/>
      <c r="E81" s="72" t="n">
        <v>8</v>
      </c>
      <c r="F81" s="72"/>
      <c r="G81" s="73" t="n">
        <f aca="false">$D$6/220</f>
        <v>25.3152727272727</v>
      </c>
      <c r="H81" s="73"/>
      <c r="I81" s="74" t="n">
        <f aca="false">G81*E81</f>
        <v>202.522181818182</v>
      </c>
      <c r="J81" s="74"/>
    </row>
    <row r="82" customFormat="false" ht="15" hidden="false" customHeight="true" outlineLevel="0" collapsed="false">
      <c r="A82" s="14" t="s">
        <v>471</v>
      </c>
      <c r="B82" s="14"/>
      <c r="C82" s="14"/>
      <c r="D82" s="14"/>
      <c r="E82" s="14"/>
      <c r="F82" s="14"/>
      <c r="G82" s="14"/>
      <c r="H82" s="14"/>
      <c r="I82" s="16" t="n">
        <f aca="false">ROUND(SUM(I80:J81),2)</f>
        <v>416.58</v>
      </c>
      <c r="J82" s="16"/>
    </row>
    <row r="83" customFormat="false" ht="15" hidden="false" customHeight="true" outlineLevel="0" collapsed="false">
      <c r="A83" s="14" t="s">
        <v>73</v>
      </c>
      <c r="B83" s="14"/>
      <c r="C83" s="14"/>
      <c r="D83" s="14"/>
      <c r="E83" s="14"/>
      <c r="F83" s="14"/>
      <c r="G83" s="14"/>
      <c r="H83" s="14"/>
      <c r="I83" s="16" t="n">
        <f aca="false">I82*12</f>
        <v>4998.96</v>
      </c>
      <c r="J83" s="16"/>
    </row>
    <row r="84" customFormat="false" ht="14.25" hidden="false" customHeight="true" outlineLevel="0" collapsed="false"/>
    <row r="85" customFormat="false" ht="15" hidden="false" customHeight="true" outlineLevel="0" collapsed="false">
      <c r="A85" s="49" t="s">
        <v>216</v>
      </c>
      <c r="B85" s="49"/>
      <c r="C85" s="49"/>
      <c r="D85" s="49"/>
      <c r="E85" s="49"/>
      <c r="F85" s="49"/>
      <c r="G85" s="49"/>
      <c r="H85" s="49"/>
      <c r="I85" s="49"/>
      <c r="J85" s="49"/>
    </row>
    <row r="86" customFormat="false" ht="15" hidden="false" customHeight="true" outlineLevel="0" collapsed="false">
      <c r="A86" s="4" t="s">
        <v>468</v>
      </c>
      <c r="B86" s="4"/>
      <c r="C86" s="4" t="s">
        <v>4</v>
      </c>
      <c r="D86" s="4"/>
      <c r="E86" s="4" t="s">
        <v>469</v>
      </c>
      <c r="F86" s="4"/>
      <c r="G86" s="4" t="s">
        <v>470</v>
      </c>
      <c r="H86" s="4"/>
      <c r="I86" s="4" t="s">
        <v>98</v>
      </c>
      <c r="J86" s="4"/>
    </row>
    <row r="87" customFormat="false" ht="15" hidden="false" customHeight="true" outlineLevel="0" collapsed="false">
      <c r="A87" s="249" t="n">
        <v>2032.69</v>
      </c>
      <c r="B87" s="249"/>
      <c r="C87" s="70" t="s">
        <v>25</v>
      </c>
      <c r="D87" s="70"/>
      <c r="E87" s="70" t="n">
        <v>30</v>
      </c>
      <c r="F87" s="70"/>
      <c r="G87" s="71" t="n">
        <f aca="false">$D$5/220</f>
        <v>26.7577727272727</v>
      </c>
      <c r="H87" s="71"/>
      <c r="I87" s="61" t="n">
        <f aca="false">G87*E87</f>
        <v>802.733181818182</v>
      </c>
      <c r="J87" s="61"/>
    </row>
    <row r="88" customFormat="false" ht="15" hidden="false" customHeight="true" outlineLevel="0" collapsed="false">
      <c r="A88" s="251" t="n">
        <v>5197.71</v>
      </c>
      <c r="B88" s="251"/>
      <c r="C88" s="72" t="s">
        <v>101</v>
      </c>
      <c r="D88" s="72"/>
      <c r="E88" s="72" t="n">
        <v>30</v>
      </c>
      <c r="F88" s="72"/>
      <c r="G88" s="73" t="n">
        <f aca="false">$D$6/220</f>
        <v>25.3152727272727</v>
      </c>
      <c r="H88" s="73"/>
      <c r="I88" s="74" t="n">
        <f aca="false">G88*E88</f>
        <v>759.458181818182</v>
      </c>
      <c r="J88" s="74"/>
    </row>
    <row r="89" customFormat="false" ht="15" hidden="false" customHeight="true" outlineLevel="0" collapsed="false">
      <c r="A89" s="14" t="s">
        <v>471</v>
      </c>
      <c r="B89" s="14"/>
      <c r="C89" s="14"/>
      <c r="D89" s="14"/>
      <c r="E89" s="14"/>
      <c r="F89" s="14"/>
      <c r="G89" s="14"/>
      <c r="H89" s="14"/>
      <c r="I89" s="16" t="n">
        <f aca="false">ROUND(SUM(I87:J88),2)</f>
        <v>1562.19</v>
      </c>
      <c r="J89" s="16"/>
    </row>
    <row r="90" customFormat="false" ht="15" hidden="false" customHeight="true" outlineLevel="0" collapsed="false">
      <c r="A90" s="14" t="s">
        <v>73</v>
      </c>
      <c r="B90" s="14"/>
      <c r="C90" s="14"/>
      <c r="D90" s="14"/>
      <c r="E90" s="14"/>
      <c r="F90" s="14"/>
      <c r="G90" s="14"/>
      <c r="H90" s="14"/>
      <c r="I90" s="16" t="n">
        <f aca="false">I89*12</f>
        <v>18746.28</v>
      </c>
      <c r="J90" s="16"/>
    </row>
    <row r="91" customFormat="false" ht="14.25" hidden="false" customHeight="true" outlineLevel="0" collapsed="false"/>
    <row r="92" customFormat="false" ht="15" hidden="false" customHeight="true" outlineLevel="0" collapsed="false">
      <c r="A92" s="49" t="s">
        <v>217</v>
      </c>
      <c r="B92" s="49"/>
      <c r="C92" s="49"/>
      <c r="D92" s="49"/>
      <c r="E92" s="49"/>
      <c r="F92" s="49"/>
      <c r="G92" s="49"/>
      <c r="H92" s="49"/>
      <c r="I92" s="49"/>
      <c r="J92" s="49"/>
    </row>
    <row r="93" customFormat="false" ht="15" hidden="false" customHeight="true" outlineLevel="0" collapsed="false">
      <c r="A93" s="4" t="s">
        <v>468</v>
      </c>
      <c r="B93" s="4"/>
      <c r="C93" s="4" t="s">
        <v>4</v>
      </c>
      <c r="D93" s="4"/>
      <c r="E93" s="4" t="s">
        <v>469</v>
      </c>
      <c r="F93" s="4"/>
      <c r="G93" s="4" t="s">
        <v>470</v>
      </c>
      <c r="H93" s="4"/>
      <c r="I93" s="4" t="s">
        <v>98</v>
      </c>
      <c r="J93" s="4"/>
    </row>
    <row r="94" customFormat="false" ht="15" hidden="false" customHeight="true" outlineLevel="0" collapsed="false">
      <c r="A94" s="249" t="n">
        <v>683.16</v>
      </c>
      <c r="B94" s="249"/>
      <c r="C94" s="70" t="s">
        <v>25</v>
      </c>
      <c r="D94" s="70"/>
      <c r="E94" s="70" t="n">
        <v>26</v>
      </c>
      <c r="F94" s="70"/>
      <c r="G94" s="71" t="n">
        <f aca="false">$D$5/220</f>
        <v>26.7577727272727</v>
      </c>
      <c r="H94" s="71"/>
      <c r="I94" s="61" t="n">
        <f aca="false">G94*E94</f>
        <v>695.702090909091</v>
      </c>
      <c r="J94" s="61"/>
    </row>
    <row r="95" customFormat="false" ht="15" hidden="false" customHeight="true" outlineLevel="0" collapsed="false">
      <c r="A95" s="251" t="n">
        <v>4365.69</v>
      </c>
      <c r="B95" s="251"/>
      <c r="C95" s="72" t="s">
        <v>101</v>
      </c>
      <c r="D95" s="72"/>
      <c r="E95" s="72" t="n">
        <v>26</v>
      </c>
      <c r="F95" s="72"/>
      <c r="G95" s="73" t="n">
        <f aca="false">$D$6/220</f>
        <v>25.3152727272727</v>
      </c>
      <c r="H95" s="73"/>
      <c r="I95" s="74" t="n">
        <f aca="false">G95*E95</f>
        <v>658.197090909091</v>
      </c>
      <c r="J95" s="74"/>
    </row>
    <row r="96" customFormat="false" ht="15" hidden="false" customHeight="true" outlineLevel="0" collapsed="false">
      <c r="A96" s="14" t="s">
        <v>471</v>
      </c>
      <c r="B96" s="14"/>
      <c r="C96" s="14"/>
      <c r="D96" s="14"/>
      <c r="E96" s="14"/>
      <c r="F96" s="14"/>
      <c r="G96" s="14"/>
      <c r="H96" s="14"/>
      <c r="I96" s="16" t="n">
        <f aca="false">ROUND(SUM(I94:J95),2)</f>
        <v>1353.9</v>
      </c>
      <c r="J96" s="16"/>
    </row>
    <row r="97" customFormat="false" ht="15" hidden="false" customHeight="true" outlineLevel="0" collapsed="false">
      <c r="A97" s="14" t="s">
        <v>73</v>
      </c>
      <c r="B97" s="14"/>
      <c r="C97" s="14"/>
      <c r="D97" s="14"/>
      <c r="E97" s="14"/>
      <c r="F97" s="14"/>
      <c r="G97" s="14"/>
      <c r="H97" s="14"/>
      <c r="I97" s="16" t="n">
        <f aca="false">I96*12</f>
        <v>16246.8</v>
      </c>
      <c r="J97" s="16"/>
    </row>
    <row r="98" customFormat="false" ht="14.25" hidden="false" customHeight="true" outlineLevel="0" collapsed="false"/>
    <row r="99" customFormat="false" ht="15" hidden="false" customHeight="true" outlineLevel="0" collapsed="false">
      <c r="A99" s="49" t="s">
        <v>219</v>
      </c>
      <c r="B99" s="49"/>
      <c r="C99" s="49"/>
      <c r="D99" s="49"/>
      <c r="E99" s="49"/>
      <c r="F99" s="49"/>
      <c r="G99" s="49"/>
      <c r="H99" s="49"/>
      <c r="I99" s="49"/>
      <c r="J99" s="49"/>
    </row>
    <row r="100" customFormat="false" ht="15" hidden="false" customHeight="true" outlineLevel="0" collapsed="false">
      <c r="A100" s="4" t="s">
        <v>468</v>
      </c>
      <c r="B100" s="4"/>
      <c r="C100" s="4" t="s">
        <v>4</v>
      </c>
      <c r="D100" s="4"/>
      <c r="E100" s="4" t="s">
        <v>469</v>
      </c>
      <c r="F100" s="4"/>
      <c r="G100" s="4" t="s">
        <v>470</v>
      </c>
      <c r="H100" s="4"/>
      <c r="I100" s="4" t="s">
        <v>98</v>
      </c>
      <c r="J100" s="4"/>
    </row>
    <row r="101" customFormat="false" ht="15" hidden="false" customHeight="true" outlineLevel="0" collapsed="false">
      <c r="A101" s="249" t="n">
        <v>298.28</v>
      </c>
      <c r="B101" s="249"/>
      <c r="C101" s="70" t="s">
        <v>25</v>
      </c>
      <c r="D101" s="70"/>
      <c r="E101" s="70" t="n">
        <v>8</v>
      </c>
      <c r="F101" s="70"/>
      <c r="G101" s="71" t="n">
        <f aca="false">$D$5/220</f>
        <v>26.7577727272727</v>
      </c>
      <c r="H101" s="71"/>
      <c r="I101" s="61" t="n">
        <f aca="false">G101*E101</f>
        <v>214.062181818182</v>
      </c>
      <c r="J101" s="61"/>
    </row>
    <row r="102" customFormat="false" ht="15" hidden="false" customHeight="true" outlineLevel="0" collapsed="false">
      <c r="A102" s="251" t="n">
        <v>0</v>
      </c>
      <c r="B102" s="251"/>
      <c r="C102" s="72" t="s">
        <v>101</v>
      </c>
      <c r="D102" s="72"/>
      <c r="E102" s="72" t="n">
        <v>8</v>
      </c>
      <c r="F102" s="72"/>
      <c r="G102" s="73" t="n">
        <f aca="false">$D$6/220</f>
        <v>25.3152727272727</v>
      </c>
      <c r="H102" s="73"/>
      <c r="I102" s="74" t="n">
        <f aca="false">G102*E102</f>
        <v>202.522181818182</v>
      </c>
      <c r="J102" s="74"/>
    </row>
    <row r="103" customFormat="false" ht="15" hidden="false" customHeight="true" outlineLevel="0" collapsed="false">
      <c r="A103" s="14" t="s">
        <v>471</v>
      </c>
      <c r="B103" s="14"/>
      <c r="C103" s="14"/>
      <c r="D103" s="14"/>
      <c r="E103" s="14"/>
      <c r="F103" s="14"/>
      <c r="G103" s="14"/>
      <c r="H103" s="14"/>
      <c r="I103" s="16" t="n">
        <f aca="false">ROUND(SUM(I101:J102),2)</f>
        <v>416.58</v>
      </c>
      <c r="J103" s="16"/>
    </row>
    <row r="104" customFormat="false" ht="15" hidden="false" customHeight="true" outlineLevel="0" collapsed="false">
      <c r="A104" s="14" t="s">
        <v>73</v>
      </c>
      <c r="B104" s="14"/>
      <c r="C104" s="14"/>
      <c r="D104" s="14"/>
      <c r="E104" s="14"/>
      <c r="F104" s="14"/>
      <c r="G104" s="14"/>
      <c r="H104" s="14"/>
      <c r="I104" s="16" t="n">
        <f aca="false">I103*12</f>
        <v>4998.96</v>
      </c>
      <c r="J104" s="16"/>
    </row>
    <row r="105" customFormat="false" ht="14.25" hidden="false" customHeight="true" outlineLevel="0" collapsed="false"/>
    <row r="106" customFormat="false" ht="15" hidden="false" customHeight="true" outlineLevel="0" collapsed="false">
      <c r="A106" s="49" t="s">
        <v>220</v>
      </c>
      <c r="B106" s="49"/>
      <c r="C106" s="49"/>
      <c r="D106" s="49"/>
      <c r="E106" s="49"/>
      <c r="F106" s="49"/>
      <c r="G106" s="49"/>
      <c r="H106" s="49"/>
      <c r="I106" s="49"/>
      <c r="J106" s="49"/>
    </row>
    <row r="107" customFormat="false" ht="15" hidden="false" customHeight="true" outlineLevel="0" collapsed="false">
      <c r="A107" s="4" t="s">
        <v>468</v>
      </c>
      <c r="B107" s="4"/>
      <c r="C107" s="4" t="s">
        <v>4</v>
      </c>
      <c r="D107" s="4"/>
      <c r="E107" s="4" t="s">
        <v>469</v>
      </c>
      <c r="F107" s="4"/>
      <c r="G107" s="4" t="s">
        <v>470</v>
      </c>
      <c r="H107" s="4"/>
      <c r="I107" s="4" t="s">
        <v>98</v>
      </c>
      <c r="J107" s="4"/>
    </row>
    <row r="108" customFormat="false" ht="15" hidden="false" customHeight="true" outlineLevel="0" collapsed="false">
      <c r="A108" s="249" t="n">
        <v>264.98</v>
      </c>
      <c r="B108" s="249"/>
      <c r="C108" s="70" t="s">
        <v>25</v>
      </c>
      <c r="D108" s="70"/>
      <c r="E108" s="70" t="n">
        <v>8</v>
      </c>
      <c r="F108" s="70"/>
      <c r="G108" s="71" t="n">
        <f aca="false">$D$5/220</f>
        <v>26.7577727272727</v>
      </c>
      <c r="H108" s="71"/>
      <c r="I108" s="61" t="n">
        <f aca="false">G108*E108</f>
        <v>214.062181818182</v>
      </c>
      <c r="J108" s="61"/>
    </row>
    <row r="109" customFormat="false" ht="15" hidden="false" customHeight="true" outlineLevel="0" collapsed="false">
      <c r="A109" s="251" t="n">
        <v>0</v>
      </c>
      <c r="B109" s="251"/>
      <c r="C109" s="72" t="s">
        <v>101</v>
      </c>
      <c r="D109" s="72"/>
      <c r="E109" s="72" t="n">
        <v>8</v>
      </c>
      <c r="F109" s="72"/>
      <c r="G109" s="73" t="n">
        <f aca="false">$D$6/220</f>
        <v>25.3152727272727</v>
      </c>
      <c r="H109" s="73"/>
      <c r="I109" s="74" t="n">
        <f aca="false">G109*E109</f>
        <v>202.522181818182</v>
      </c>
      <c r="J109" s="74"/>
    </row>
    <row r="110" customFormat="false" ht="15" hidden="false" customHeight="true" outlineLevel="0" collapsed="false">
      <c r="A110" s="14" t="s">
        <v>471</v>
      </c>
      <c r="B110" s="14"/>
      <c r="C110" s="14"/>
      <c r="D110" s="14"/>
      <c r="E110" s="14"/>
      <c r="F110" s="14"/>
      <c r="G110" s="14"/>
      <c r="H110" s="14"/>
      <c r="I110" s="16" t="n">
        <f aca="false">ROUND(SUM(I108:J109),2)</f>
        <v>416.58</v>
      </c>
      <c r="J110" s="16"/>
    </row>
    <row r="111" customFormat="false" ht="15" hidden="false" customHeight="true" outlineLevel="0" collapsed="false">
      <c r="A111" s="14" t="s">
        <v>73</v>
      </c>
      <c r="B111" s="14"/>
      <c r="C111" s="14"/>
      <c r="D111" s="14"/>
      <c r="E111" s="14"/>
      <c r="F111" s="14"/>
      <c r="G111" s="14"/>
      <c r="H111" s="14"/>
      <c r="I111" s="16" t="n">
        <f aca="false">I110*12</f>
        <v>4998.96</v>
      </c>
      <c r="J111" s="16"/>
    </row>
    <row r="112" customFormat="false" ht="14.25" hidden="false" customHeight="true" outlineLevel="0" collapsed="false"/>
    <row r="113" customFormat="false" ht="15" hidden="false" customHeight="true" outlineLevel="0" collapsed="false">
      <c r="A113" s="49" t="s">
        <v>47</v>
      </c>
      <c r="B113" s="49"/>
      <c r="C113" s="49"/>
      <c r="D113" s="49"/>
      <c r="E113" s="49"/>
      <c r="F113" s="49"/>
      <c r="G113" s="49"/>
      <c r="H113" s="49"/>
      <c r="I113" s="49"/>
      <c r="J113" s="49"/>
    </row>
    <row r="114" customFormat="false" ht="15" hidden="false" customHeight="true" outlineLevel="0" collapsed="false">
      <c r="A114" s="4" t="s">
        <v>468</v>
      </c>
      <c r="B114" s="4"/>
      <c r="C114" s="4" t="s">
        <v>4</v>
      </c>
      <c r="D114" s="4"/>
      <c r="E114" s="4" t="s">
        <v>469</v>
      </c>
      <c r="F114" s="4"/>
      <c r="G114" s="4" t="s">
        <v>470</v>
      </c>
      <c r="H114" s="4"/>
      <c r="I114" s="4" t="s">
        <v>98</v>
      </c>
      <c r="J114" s="4"/>
    </row>
    <row r="115" customFormat="false" ht="15" hidden="false" customHeight="true" outlineLevel="0" collapsed="false">
      <c r="A115" s="249" t="n">
        <v>949.66</v>
      </c>
      <c r="B115" s="249"/>
      <c r="C115" s="70" t="s">
        <v>25</v>
      </c>
      <c r="D115" s="70"/>
      <c r="E115" s="70" t="n">
        <v>14</v>
      </c>
      <c r="F115" s="70"/>
      <c r="G115" s="71" t="n">
        <f aca="false">$D$5/220</f>
        <v>26.7577727272727</v>
      </c>
      <c r="H115" s="71"/>
      <c r="I115" s="61" t="n">
        <f aca="false">G115*E115</f>
        <v>374.608818181818</v>
      </c>
      <c r="J115" s="61"/>
    </row>
    <row r="116" customFormat="false" ht="15" hidden="false" customHeight="true" outlineLevel="0" collapsed="false">
      <c r="A116" s="251" t="n">
        <v>0</v>
      </c>
      <c r="B116" s="251"/>
      <c r="C116" s="72" t="s">
        <v>101</v>
      </c>
      <c r="D116" s="72"/>
      <c r="E116" s="72" t="n">
        <v>14</v>
      </c>
      <c r="F116" s="72"/>
      <c r="G116" s="73" t="n">
        <f aca="false">$D$6/220</f>
        <v>25.3152727272727</v>
      </c>
      <c r="H116" s="73"/>
      <c r="I116" s="74" t="n">
        <f aca="false">G116*E116</f>
        <v>354.413818181818</v>
      </c>
      <c r="J116" s="74"/>
    </row>
    <row r="117" customFormat="false" ht="15" hidden="false" customHeight="true" outlineLevel="0" collapsed="false">
      <c r="A117" s="14" t="s">
        <v>471</v>
      </c>
      <c r="B117" s="14"/>
      <c r="C117" s="14"/>
      <c r="D117" s="14"/>
      <c r="E117" s="14"/>
      <c r="F117" s="14"/>
      <c r="G117" s="14"/>
      <c r="H117" s="14"/>
      <c r="I117" s="16" t="n">
        <f aca="false">ROUND(SUM(I115:J116),2)</f>
        <v>729.02</v>
      </c>
      <c r="J117" s="16"/>
    </row>
    <row r="118" customFormat="false" ht="15" hidden="false" customHeight="true" outlineLevel="0" collapsed="false">
      <c r="A118" s="14" t="s">
        <v>73</v>
      </c>
      <c r="B118" s="14"/>
      <c r="C118" s="14"/>
      <c r="D118" s="14"/>
      <c r="E118" s="14"/>
      <c r="F118" s="14"/>
      <c r="G118" s="14"/>
      <c r="H118" s="14"/>
      <c r="I118" s="16" t="n">
        <f aca="false">I117*12</f>
        <v>8748.24</v>
      </c>
      <c r="J118" s="16"/>
    </row>
    <row r="119" customFormat="false" ht="14.25" hidden="false" customHeight="true" outlineLevel="0" collapsed="false"/>
    <row r="120" customFormat="false" ht="15" hidden="false" customHeight="true" outlineLevel="0" collapsed="false">
      <c r="A120" s="49" t="s">
        <v>223</v>
      </c>
      <c r="B120" s="49"/>
      <c r="C120" s="49"/>
      <c r="D120" s="49"/>
      <c r="E120" s="49"/>
      <c r="F120" s="49"/>
      <c r="G120" s="49"/>
      <c r="H120" s="49"/>
      <c r="I120" s="49"/>
      <c r="J120" s="49"/>
    </row>
    <row r="121" customFormat="false" ht="15" hidden="false" customHeight="true" outlineLevel="0" collapsed="false">
      <c r="A121" s="4" t="s">
        <v>468</v>
      </c>
      <c r="B121" s="4"/>
      <c r="C121" s="4" t="s">
        <v>4</v>
      </c>
      <c r="D121" s="4"/>
      <c r="E121" s="4" t="s">
        <v>469</v>
      </c>
      <c r="F121" s="4"/>
      <c r="G121" s="4" t="s">
        <v>470</v>
      </c>
      <c r="H121" s="4"/>
      <c r="I121" s="4" t="s">
        <v>98</v>
      </c>
      <c r="J121" s="4"/>
    </row>
    <row r="122" customFormat="false" ht="15" hidden="false" customHeight="true" outlineLevel="0" collapsed="false">
      <c r="A122" s="249" t="n">
        <v>577.54</v>
      </c>
      <c r="B122" s="249"/>
      <c r="C122" s="70" t="s">
        <v>25</v>
      </c>
      <c r="D122" s="70"/>
      <c r="E122" s="70" t="n">
        <v>12</v>
      </c>
      <c r="F122" s="70"/>
      <c r="G122" s="71" t="n">
        <f aca="false">$D$5/220</f>
        <v>26.7577727272727</v>
      </c>
      <c r="H122" s="71"/>
      <c r="I122" s="61" t="n">
        <f aca="false">G122*E122</f>
        <v>321.093272727273</v>
      </c>
      <c r="J122" s="61"/>
    </row>
    <row r="123" customFormat="false" ht="15" hidden="false" customHeight="true" outlineLevel="0" collapsed="false">
      <c r="A123" s="251" t="n">
        <v>0</v>
      </c>
      <c r="B123" s="251"/>
      <c r="C123" s="72" t="s">
        <v>101</v>
      </c>
      <c r="D123" s="72"/>
      <c r="E123" s="72" t="n">
        <v>12</v>
      </c>
      <c r="F123" s="72"/>
      <c r="G123" s="73" t="n">
        <f aca="false">$D$6/220</f>
        <v>25.3152727272727</v>
      </c>
      <c r="H123" s="73"/>
      <c r="I123" s="74" t="n">
        <f aca="false">G123*E123</f>
        <v>303.783272727273</v>
      </c>
      <c r="J123" s="74"/>
    </row>
    <row r="124" customFormat="false" ht="15" hidden="false" customHeight="true" outlineLevel="0" collapsed="false">
      <c r="A124" s="14" t="s">
        <v>471</v>
      </c>
      <c r="B124" s="14"/>
      <c r="C124" s="14"/>
      <c r="D124" s="14"/>
      <c r="E124" s="14"/>
      <c r="F124" s="14"/>
      <c r="G124" s="14"/>
      <c r="H124" s="14"/>
      <c r="I124" s="16" t="n">
        <f aca="false">ROUND(SUM(I122:J123),2)</f>
        <v>624.88</v>
      </c>
      <c r="J124" s="16"/>
    </row>
    <row r="125" customFormat="false" ht="15" hidden="false" customHeight="true" outlineLevel="0" collapsed="false">
      <c r="A125" s="14" t="s">
        <v>73</v>
      </c>
      <c r="B125" s="14"/>
      <c r="C125" s="14"/>
      <c r="D125" s="14"/>
      <c r="E125" s="14"/>
      <c r="F125" s="14"/>
      <c r="G125" s="14"/>
      <c r="H125" s="14"/>
      <c r="I125" s="16" t="n">
        <f aca="false">I124*12</f>
        <v>7498.56</v>
      </c>
      <c r="J125" s="16"/>
    </row>
    <row r="126" customFormat="false" ht="14.25" hidden="false" customHeight="true" outlineLevel="0" collapsed="false"/>
    <row r="127" customFormat="false" ht="14.25" hidden="false" customHeight="true" outlineLevel="0" collapsed="false"/>
    <row r="128" customFormat="false" ht="14.25" hidden="false" customHeight="true" outlineLevel="0" collapsed="false"/>
    <row r="129" customFormat="false" ht="14.25" hidden="false" customHeight="true" outlineLevel="0" collapsed="false"/>
    <row r="130" customFormat="false" ht="14.25" hidden="false" customHeight="true" outlineLevel="0" collapsed="false"/>
    <row r="131" customFormat="false" ht="14.25" hidden="false" customHeight="true" outlineLevel="0" collapsed="false"/>
    <row r="132" customFormat="false" ht="14.25" hidden="false" customHeight="true" outlineLevel="0" collapsed="false"/>
    <row r="133" customFormat="false" ht="14.25" hidden="false" customHeight="true" outlineLevel="0" collapsed="false"/>
    <row r="134" customFormat="false" ht="14.25" hidden="false" customHeight="true" outlineLevel="0" collapsed="false"/>
    <row r="135" customFormat="false" ht="14.25" hidden="false" customHeight="true" outlineLevel="0" collapsed="false"/>
    <row r="136" customFormat="false" ht="14.25" hidden="false" customHeight="true" outlineLevel="0" collapsed="false"/>
    <row r="137" customFormat="false" ht="14.25" hidden="false" customHeight="true" outlineLevel="0" collapsed="false"/>
    <row r="138" customFormat="false" ht="14.25" hidden="false" customHeight="true" outlineLevel="0" collapsed="false"/>
    <row r="139" customFormat="false" ht="14.25" hidden="false" customHeight="true" outlineLevel="0" collapsed="false"/>
    <row r="140" customFormat="false" ht="14.25" hidden="false" customHeight="true" outlineLevel="0" collapsed="false"/>
    <row r="141" customFormat="false" ht="14.25" hidden="false" customHeight="true" outlineLevel="0" collapsed="false"/>
    <row r="142" customFormat="false" ht="14.25" hidden="false" customHeight="true" outlineLevel="0" collapsed="false"/>
    <row r="143" customFormat="false" ht="14.25" hidden="false" customHeight="true" outlineLevel="0" collapsed="false"/>
    <row r="144" customFormat="false" ht="14.25" hidden="false" customHeight="true" outlineLevel="0" collapsed="false"/>
    <row r="145" customFormat="false" ht="14.25" hidden="false" customHeight="true" outlineLevel="0" collapsed="false"/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</sheetData>
  <mergeCells count="351">
    <mergeCell ref="A1:J2"/>
    <mergeCell ref="A3:J3"/>
    <mergeCell ref="A4:C4"/>
    <mergeCell ref="D4:E4"/>
    <mergeCell ref="F4:I4"/>
    <mergeCell ref="A5:C5"/>
    <mergeCell ref="D5:E5"/>
    <mergeCell ref="F5:I5"/>
    <mergeCell ref="A6:C6"/>
    <mergeCell ref="D6:E6"/>
    <mergeCell ref="F6:I6"/>
    <mergeCell ref="A8:J8"/>
    <mergeCell ref="A9:B9"/>
    <mergeCell ref="C9:D9"/>
    <mergeCell ref="E9:F9"/>
    <mergeCell ref="G9:H9"/>
    <mergeCell ref="I9:J9"/>
    <mergeCell ref="A10:B10"/>
    <mergeCell ref="C10:D10"/>
    <mergeCell ref="E10:F10"/>
    <mergeCell ref="G10:H10"/>
    <mergeCell ref="I10:J10"/>
    <mergeCell ref="A11:B11"/>
    <mergeCell ref="C11:D11"/>
    <mergeCell ref="E11:F11"/>
    <mergeCell ref="G11:H11"/>
    <mergeCell ref="I11:J11"/>
    <mergeCell ref="A12:H12"/>
    <mergeCell ref="I12:J12"/>
    <mergeCell ref="A13:H13"/>
    <mergeCell ref="I13:J13"/>
    <mergeCell ref="A15:J15"/>
    <mergeCell ref="A16:B16"/>
    <mergeCell ref="C16:D16"/>
    <mergeCell ref="E16:F16"/>
    <mergeCell ref="G16:H16"/>
    <mergeCell ref="I16:J16"/>
    <mergeCell ref="A17:B17"/>
    <mergeCell ref="C17:D17"/>
    <mergeCell ref="E17:F17"/>
    <mergeCell ref="G17:H17"/>
    <mergeCell ref="I17:J17"/>
    <mergeCell ref="A18:B18"/>
    <mergeCell ref="C18:D18"/>
    <mergeCell ref="E18:F18"/>
    <mergeCell ref="G18:H18"/>
    <mergeCell ref="I18:J18"/>
    <mergeCell ref="A19:H19"/>
    <mergeCell ref="I19:J19"/>
    <mergeCell ref="A20:H20"/>
    <mergeCell ref="I20:J20"/>
    <mergeCell ref="A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5:B25"/>
    <mergeCell ref="C25:D25"/>
    <mergeCell ref="E25:F25"/>
    <mergeCell ref="G25:H25"/>
    <mergeCell ref="I25:J25"/>
    <mergeCell ref="A26:H26"/>
    <mergeCell ref="I26:J26"/>
    <mergeCell ref="A27:H27"/>
    <mergeCell ref="I27:J27"/>
    <mergeCell ref="A29:J29"/>
    <mergeCell ref="A30:B30"/>
    <mergeCell ref="C30:D30"/>
    <mergeCell ref="E30:F30"/>
    <mergeCell ref="G30:H30"/>
    <mergeCell ref="I30:J30"/>
    <mergeCell ref="A31:B31"/>
    <mergeCell ref="C31:D31"/>
    <mergeCell ref="E31:F31"/>
    <mergeCell ref="G31:H31"/>
    <mergeCell ref="I31:J31"/>
    <mergeCell ref="A32:B32"/>
    <mergeCell ref="C32:D32"/>
    <mergeCell ref="E32:F32"/>
    <mergeCell ref="G32:H32"/>
    <mergeCell ref="I32:J32"/>
    <mergeCell ref="A33:H33"/>
    <mergeCell ref="I33:J33"/>
    <mergeCell ref="A34:H34"/>
    <mergeCell ref="I34:J34"/>
    <mergeCell ref="A36:J36"/>
    <mergeCell ref="A37:B37"/>
    <mergeCell ref="C37:D37"/>
    <mergeCell ref="E37:F37"/>
    <mergeCell ref="G37:H37"/>
    <mergeCell ref="I37:J37"/>
    <mergeCell ref="A38:B38"/>
    <mergeCell ref="C38:D38"/>
    <mergeCell ref="E38:F38"/>
    <mergeCell ref="G38:H38"/>
    <mergeCell ref="I38:J38"/>
    <mergeCell ref="A39:B39"/>
    <mergeCell ref="C39:D39"/>
    <mergeCell ref="E39:F39"/>
    <mergeCell ref="G39:H39"/>
    <mergeCell ref="I39:J39"/>
    <mergeCell ref="A40:H40"/>
    <mergeCell ref="I40:J40"/>
    <mergeCell ref="A41:H41"/>
    <mergeCell ref="I41:J41"/>
    <mergeCell ref="A43:J43"/>
    <mergeCell ref="A44:B44"/>
    <mergeCell ref="C44:D44"/>
    <mergeCell ref="E44:F44"/>
    <mergeCell ref="G44:H44"/>
    <mergeCell ref="I44:J44"/>
    <mergeCell ref="A45:B45"/>
    <mergeCell ref="C45:D45"/>
    <mergeCell ref="E45:F45"/>
    <mergeCell ref="G45:H45"/>
    <mergeCell ref="I45:J45"/>
    <mergeCell ref="A46:B46"/>
    <mergeCell ref="C46:D46"/>
    <mergeCell ref="E46:F46"/>
    <mergeCell ref="G46:H46"/>
    <mergeCell ref="I46:J46"/>
    <mergeCell ref="A47:H47"/>
    <mergeCell ref="I47:J47"/>
    <mergeCell ref="A48:H48"/>
    <mergeCell ref="I48:J48"/>
    <mergeCell ref="A50:J50"/>
    <mergeCell ref="A51:B51"/>
    <mergeCell ref="C51:D51"/>
    <mergeCell ref="E51:F51"/>
    <mergeCell ref="G51:H51"/>
    <mergeCell ref="I51:J51"/>
    <mergeCell ref="A52:B52"/>
    <mergeCell ref="C52:D52"/>
    <mergeCell ref="E52:F52"/>
    <mergeCell ref="G52:H52"/>
    <mergeCell ref="I52:J52"/>
    <mergeCell ref="A53:B53"/>
    <mergeCell ref="C53:D53"/>
    <mergeCell ref="E53:F53"/>
    <mergeCell ref="G53:H53"/>
    <mergeCell ref="I53:J53"/>
    <mergeCell ref="A54:H54"/>
    <mergeCell ref="I54:J54"/>
    <mergeCell ref="A55:H55"/>
    <mergeCell ref="I55:J55"/>
    <mergeCell ref="A57:J57"/>
    <mergeCell ref="A58:B58"/>
    <mergeCell ref="C58:D58"/>
    <mergeCell ref="E58:F58"/>
    <mergeCell ref="G58:H58"/>
    <mergeCell ref="I58:J58"/>
    <mergeCell ref="A59:B59"/>
    <mergeCell ref="C59:D59"/>
    <mergeCell ref="E59:F59"/>
    <mergeCell ref="G59:H59"/>
    <mergeCell ref="I59:J59"/>
    <mergeCell ref="A60:B60"/>
    <mergeCell ref="C60:D60"/>
    <mergeCell ref="E60:F60"/>
    <mergeCell ref="G60:H60"/>
    <mergeCell ref="I60:J60"/>
    <mergeCell ref="A61:H61"/>
    <mergeCell ref="I61:J61"/>
    <mergeCell ref="A62:H62"/>
    <mergeCell ref="I62:J62"/>
    <mergeCell ref="A64:J64"/>
    <mergeCell ref="A65:B65"/>
    <mergeCell ref="C65:D65"/>
    <mergeCell ref="E65:F65"/>
    <mergeCell ref="G65:H65"/>
    <mergeCell ref="I65:J65"/>
    <mergeCell ref="A66:B66"/>
    <mergeCell ref="C66:D66"/>
    <mergeCell ref="E66:F66"/>
    <mergeCell ref="G66:H66"/>
    <mergeCell ref="I66:J66"/>
    <mergeCell ref="A67:B67"/>
    <mergeCell ref="C67:D67"/>
    <mergeCell ref="E67:F67"/>
    <mergeCell ref="G67:H67"/>
    <mergeCell ref="I67:J67"/>
    <mergeCell ref="A68:H68"/>
    <mergeCell ref="I68:J68"/>
    <mergeCell ref="A69:H69"/>
    <mergeCell ref="I69:J69"/>
    <mergeCell ref="A71:J71"/>
    <mergeCell ref="A72:B72"/>
    <mergeCell ref="C72:D72"/>
    <mergeCell ref="E72:F72"/>
    <mergeCell ref="G72:H72"/>
    <mergeCell ref="I72:J72"/>
    <mergeCell ref="A73:B73"/>
    <mergeCell ref="C73:D73"/>
    <mergeCell ref="E73:F73"/>
    <mergeCell ref="G73:H73"/>
    <mergeCell ref="I73:J73"/>
    <mergeCell ref="A74:B74"/>
    <mergeCell ref="C74:D74"/>
    <mergeCell ref="E74:F74"/>
    <mergeCell ref="G74:H74"/>
    <mergeCell ref="I74:J74"/>
    <mergeCell ref="A75:H75"/>
    <mergeCell ref="I75:J75"/>
    <mergeCell ref="A76:H76"/>
    <mergeCell ref="I76:J76"/>
    <mergeCell ref="A78:J78"/>
    <mergeCell ref="A79:B79"/>
    <mergeCell ref="C79:D79"/>
    <mergeCell ref="E79:F79"/>
    <mergeCell ref="G79:H79"/>
    <mergeCell ref="I79:J79"/>
    <mergeCell ref="A80:B80"/>
    <mergeCell ref="C80:D80"/>
    <mergeCell ref="E80:F80"/>
    <mergeCell ref="G80:H80"/>
    <mergeCell ref="I80:J80"/>
    <mergeCell ref="A81:B81"/>
    <mergeCell ref="C81:D81"/>
    <mergeCell ref="E81:F81"/>
    <mergeCell ref="G81:H81"/>
    <mergeCell ref="I81:J81"/>
    <mergeCell ref="A82:H82"/>
    <mergeCell ref="I82:J82"/>
    <mergeCell ref="A83:H83"/>
    <mergeCell ref="I83:J83"/>
    <mergeCell ref="A85:J85"/>
    <mergeCell ref="A86:B86"/>
    <mergeCell ref="C86:D86"/>
    <mergeCell ref="E86:F86"/>
    <mergeCell ref="G86:H86"/>
    <mergeCell ref="I86:J86"/>
    <mergeCell ref="A87:B87"/>
    <mergeCell ref="C87:D87"/>
    <mergeCell ref="E87:F87"/>
    <mergeCell ref="G87:H87"/>
    <mergeCell ref="I87:J87"/>
    <mergeCell ref="A88:B88"/>
    <mergeCell ref="C88:D88"/>
    <mergeCell ref="E88:F88"/>
    <mergeCell ref="G88:H88"/>
    <mergeCell ref="I88:J88"/>
    <mergeCell ref="A89:H89"/>
    <mergeCell ref="I89:J89"/>
    <mergeCell ref="A90:H90"/>
    <mergeCell ref="I90:J90"/>
    <mergeCell ref="A92:J92"/>
    <mergeCell ref="A93:B93"/>
    <mergeCell ref="C93:D93"/>
    <mergeCell ref="E93:F93"/>
    <mergeCell ref="G93:H93"/>
    <mergeCell ref="I93:J93"/>
    <mergeCell ref="A94:B94"/>
    <mergeCell ref="C94:D94"/>
    <mergeCell ref="E94:F94"/>
    <mergeCell ref="G94:H94"/>
    <mergeCell ref="I94:J94"/>
    <mergeCell ref="A95:B95"/>
    <mergeCell ref="C95:D95"/>
    <mergeCell ref="E95:F95"/>
    <mergeCell ref="G95:H95"/>
    <mergeCell ref="I95:J95"/>
    <mergeCell ref="A96:H96"/>
    <mergeCell ref="I96:J96"/>
    <mergeCell ref="A97:H97"/>
    <mergeCell ref="I97:J97"/>
    <mergeCell ref="A99:J99"/>
    <mergeCell ref="A100:B100"/>
    <mergeCell ref="C100:D100"/>
    <mergeCell ref="E100:F100"/>
    <mergeCell ref="G100:H100"/>
    <mergeCell ref="I100:J100"/>
    <mergeCell ref="A101:B101"/>
    <mergeCell ref="C101:D101"/>
    <mergeCell ref="E101:F101"/>
    <mergeCell ref="G101:H101"/>
    <mergeCell ref="I101:J101"/>
    <mergeCell ref="A102:B102"/>
    <mergeCell ref="C102:D102"/>
    <mergeCell ref="E102:F102"/>
    <mergeCell ref="G102:H102"/>
    <mergeCell ref="I102:J102"/>
    <mergeCell ref="A103:H103"/>
    <mergeCell ref="I103:J103"/>
    <mergeCell ref="A104:H104"/>
    <mergeCell ref="I104:J104"/>
    <mergeCell ref="A106:J106"/>
    <mergeCell ref="A107:B107"/>
    <mergeCell ref="C107:D107"/>
    <mergeCell ref="E107:F107"/>
    <mergeCell ref="G107:H107"/>
    <mergeCell ref="I107:J107"/>
    <mergeCell ref="A108:B108"/>
    <mergeCell ref="C108:D108"/>
    <mergeCell ref="E108:F108"/>
    <mergeCell ref="G108:H108"/>
    <mergeCell ref="I108:J108"/>
    <mergeCell ref="A109:B109"/>
    <mergeCell ref="C109:D109"/>
    <mergeCell ref="E109:F109"/>
    <mergeCell ref="G109:H109"/>
    <mergeCell ref="I109:J109"/>
    <mergeCell ref="A110:H110"/>
    <mergeCell ref="I110:J110"/>
    <mergeCell ref="A111:H111"/>
    <mergeCell ref="I111:J111"/>
    <mergeCell ref="A113:J113"/>
    <mergeCell ref="A114:B114"/>
    <mergeCell ref="C114:D114"/>
    <mergeCell ref="E114:F114"/>
    <mergeCell ref="G114:H114"/>
    <mergeCell ref="I114:J114"/>
    <mergeCell ref="A115:B115"/>
    <mergeCell ref="C115:D115"/>
    <mergeCell ref="E115:F115"/>
    <mergeCell ref="G115:H115"/>
    <mergeCell ref="I115:J115"/>
    <mergeCell ref="A116:B116"/>
    <mergeCell ref="C116:D116"/>
    <mergeCell ref="E116:F116"/>
    <mergeCell ref="G116:H116"/>
    <mergeCell ref="I116:J116"/>
    <mergeCell ref="A117:H117"/>
    <mergeCell ref="I117:J117"/>
    <mergeCell ref="A118:H118"/>
    <mergeCell ref="I118:J118"/>
    <mergeCell ref="A120:J120"/>
    <mergeCell ref="A121:B121"/>
    <mergeCell ref="C121:D121"/>
    <mergeCell ref="E121:F121"/>
    <mergeCell ref="G121:H121"/>
    <mergeCell ref="I121:J121"/>
    <mergeCell ref="A122:B122"/>
    <mergeCell ref="C122:D122"/>
    <mergeCell ref="E122:F122"/>
    <mergeCell ref="G122:H122"/>
    <mergeCell ref="I122:J122"/>
    <mergeCell ref="A123:B123"/>
    <mergeCell ref="C123:D123"/>
    <mergeCell ref="E123:F123"/>
    <mergeCell ref="G123:H123"/>
    <mergeCell ref="I123:J123"/>
    <mergeCell ref="A124:H124"/>
    <mergeCell ref="I124:J124"/>
    <mergeCell ref="A125:H125"/>
    <mergeCell ref="I125:J12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1" activeCellId="0" sqref="A21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7.76"/>
    <col collapsed="false" customWidth="true" hidden="false" outlineLevel="0" max="26" min="11" style="1" width="6"/>
    <col collapsed="false" customWidth="true" hidden="false" outlineLevel="0" max="1025" min="27" style="1" width="12.63"/>
  </cols>
  <sheetData>
    <row r="1" customFormat="false" ht="14.25" hidden="false" customHeight="true" outlineLevel="0" collapsed="false">
      <c r="A1" s="46" t="s">
        <v>472</v>
      </c>
      <c r="B1" s="46"/>
      <c r="C1" s="46"/>
      <c r="D1" s="46"/>
      <c r="E1" s="46"/>
      <c r="F1" s="46"/>
      <c r="G1" s="46"/>
      <c r="H1" s="46"/>
      <c r="I1" s="46"/>
      <c r="J1" s="46"/>
    </row>
    <row r="2" customFormat="false" ht="14.25" hidden="false" customHeight="true" outlineLevel="0" collapsed="false">
      <c r="A2" s="46"/>
      <c r="B2" s="46"/>
      <c r="C2" s="46"/>
      <c r="D2" s="46"/>
      <c r="E2" s="46"/>
      <c r="F2" s="46"/>
      <c r="G2" s="46"/>
      <c r="H2" s="46"/>
      <c r="I2" s="46"/>
      <c r="J2" s="46"/>
    </row>
    <row r="3" customFormat="false" ht="15" hidden="false" customHeight="true" outlineLevel="0" collapsed="false">
      <c r="A3" s="48" t="s">
        <v>78</v>
      </c>
      <c r="B3" s="48"/>
      <c r="C3" s="48"/>
      <c r="D3" s="48"/>
      <c r="E3" s="48"/>
      <c r="F3" s="48"/>
      <c r="G3" s="48"/>
      <c r="H3" s="48"/>
      <c r="I3" s="48"/>
      <c r="J3" s="48"/>
    </row>
    <row r="4" customFormat="false" ht="15" hidden="false" customHeight="true" outlineLevel="0" collapsed="false">
      <c r="A4" s="49" t="s">
        <v>4</v>
      </c>
      <c r="B4" s="49"/>
      <c r="C4" s="49"/>
      <c r="D4" s="49" t="s">
        <v>80</v>
      </c>
      <c r="E4" s="49"/>
      <c r="F4" s="50" t="s">
        <v>81</v>
      </c>
      <c r="G4" s="50"/>
      <c r="H4" s="50"/>
      <c r="I4" s="50"/>
      <c r="J4" s="51"/>
    </row>
    <row r="5" customFormat="false" ht="15" hidden="false" customHeight="true" outlineLevel="0" collapsed="false">
      <c r="A5" s="11" t="s">
        <v>87</v>
      </c>
      <c r="B5" s="11"/>
      <c r="C5" s="11"/>
      <c r="D5" s="53" t="n">
        <f aca="false">'#9_Encarregado_Limpeza'!$I$142</f>
        <v>8764.87</v>
      </c>
      <c r="E5" s="53"/>
      <c r="F5" s="54" t="s">
        <v>88</v>
      </c>
      <c r="G5" s="54"/>
      <c r="H5" s="54"/>
      <c r="I5" s="54"/>
      <c r="J5" s="51"/>
    </row>
    <row r="6" customFormat="false" ht="15" hidden="false" customHeight="true" outlineLevel="0" collapsed="false">
      <c r="A6" s="11" t="s">
        <v>467</v>
      </c>
      <c r="B6" s="11"/>
      <c r="C6" s="11"/>
      <c r="D6" s="62" t="n">
        <f aca="false">'#11_Serv_Limpeza_Gyn_Insalubrid'!I142</f>
        <v>5569.36</v>
      </c>
      <c r="E6" s="62"/>
      <c r="F6" s="54" t="s">
        <v>93</v>
      </c>
      <c r="G6" s="54"/>
      <c r="H6" s="54"/>
      <c r="I6" s="54"/>
    </row>
    <row r="7" customFormat="false" ht="14.25" hidden="false" customHeight="true" outlineLevel="0" collapsed="false"/>
    <row r="8" customFormat="false" ht="15" hidden="false" customHeight="true" outlineLevel="0" collapsed="false">
      <c r="A8" s="49" t="s">
        <v>473</v>
      </c>
      <c r="B8" s="49"/>
      <c r="C8" s="49"/>
      <c r="D8" s="49"/>
      <c r="E8" s="49"/>
      <c r="F8" s="49"/>
      <c r="G8" s="49"/>
      <c r="H8" s="49"/>
      <c r="I8" s="49"/>
      <c r="J8" s="49"/>
    </row>
    <row r="9" customFormat="false" ht="15" hidden="false" customHeight="true" outlineLevel="0" collapsed="false">
      <c r="A9" s="4" t="s">
        <v>474</v>
      </c>
      <c r="B9" s="4"/>
      <c r="C9" s="4" t="s">
        <v>4</v>
      </c>
      <c r="D9" s="4"/>
      <c r="E9" s="4" t="s">
        <v>469</v>
      </c>
      <c r="F9" s="4"/>
      <c r="G9" s="4" t="s">
        <v>470</v>
      </c>
      <c r="H9" s="4"/>
      <c r="I9" s="4" t="s">
        <v>98</v>
      </c>
      <c r="J9" s="4"/>
    </row>
    <row r="10" customFormat="false" ht="15" hidden="false" customHeight="true" outlineLevel="0" collapsed="false">
      <c r="A10" s="69" t="s">
        <v>475</v>
      </c>
      <c r="B10" s="69"/>
      <c r="C10" s="70" t="s">
        <v>87</v>
      </c>
      <c r="D10" s="70"/>
      <c r="E10" s="70" t="n">
        <v>24</v>
      </c>
      <c r="F10" s="70"/>
      <c r="G10" s="71" t="n">
        <f aca="false">D5/220</f>
        <v>39.8403181818182</v>
      </c>
      <c r="H10" s="71"/>
      <c r="I10" s="61" t="n">
        <f aca="false">G10*E10</f>
        <v>956.167636363636</v>
      </c>
      <c r="J10" s="61"/>
    </row>
    <row r="11" customFormat="false" ht="15" hidden="false" customHeight="true" outlineLevel="0" collapsed="false">
      <c r="A11" s="69"/>
      <c r="B11" s="69"/>
      <c r="C11" s="72" t="s">
        <v>101</v>
      </c>
      <c r="D11" s="72"/>
      <c r="E11" s="72" t="n">
        <v>40</v>
      </c>
      <c r="F11" s="72"/>
      <c r="G11" s="73" t="n">
        <f aca="false">D6/220</f>
        <v>25.3152727272727</v>
      </c>
      <c r="H11" s="73"/>
      <c r="I11" s="74" t="n">
        <f aca="false">G11*E11</f>
        <v>1012.61090909091</v>
      </c>
      <c r="J11" s="74"/>
    </row>
    <row r="12" customFormat="false" ht="15" hidden="false" customHeight="true" outlineLevel="0" collapsed="false">
      <c r="A12" s="14" t="s">
        <v>103</v>
      </c>
      <c r="B12" s="14"/>
      <c r="C12" s="14"/>
      <c r="D12" s="14"/>
      <c r="E12" s="14"/>
      <c r="F12" s="14"/>
      <c r="G12" s="14"/>
      <c r="H12" s="14"/>
      <c r="I12" s="16" t="n">
        <f aca="false">ROUND(SUM(I10:J11),2)</f>
        <v>1968.78</v>
      </c>
      <c r="J12" s="16"/>
    </row>
    <row r="13" customFormat="false" ht="15" hidden="false" customHeight="true" outlineLevel="0" collapsed="false">
      <c r="A13" s="14" t="s">
        <v>476</v>
      </c>
      <c r="B13" s="14"/>
      <c r="C13" s="14"/>
      <c r="D13" s="14"/>
      <c r="E13" s="14"/>
      <c r="F13" s="14"/>
      <c r="G13" s="14"/>
      <c r="H13" s="14"/>
      <c r="I13" s="257" t="n">
        <v>20</v>
      </c>
      <c r="J13" s="257"/>
    </row>
    <row r="14" customFormat="false" ht="15" hidden="false" customHeight="true" outlineLevel="0" collapsed="false">
      <c r="A14" s="14" t="s">
        <v>477</v>
      </c>
      <c r="B14" s="14"/>
      <c r="C14" s="14"/>
      <c r="D14" s="14"/>
      <c r="E14" s="14"/>
      <c r="F14" s="14"/>
      <c r="G14" s="14"/>
      <c r="H14" s="14"/>
      <c r="I14" s="257" t="n">
        <v>1</v>
      </c>
      <c r="J14" s="257"/>
    </row>
    <row r="15" customFormat="false" ht="15" hidden="false" customHeight="true" outlineLevel="0" collapsed="false">
      <c r="A15" s="14" t="s">
        <v>73</v>
      </c>
      <c r="B15" s="14"/>
      <c r="C15" s="14"/>
      <c r="D15" s="14"/>
      <c r="E15" s="14"/>
      <c r="F15" s="14"/>
      <c r="G15" s="14"/>
      <c r="H15" s="14"/>
      <c r="I15" s="16" t="n">
        <f aca="false">I12*I13*I14</f>
        <v>39375.6</v>
      </c>
      <c r="J15" s="16"/>
    </row>
    <row r="16" customFormat="false" ht="14.25" hidden="false" customHeight="true" outlineLevel="0" collapsed="false"/>
    <row r="17" customFormat="false" ht="15" hidden="false" customHeight="true" outlineLevel="0" collapsed="false">
      <c r="A17" s="49" t="s">
        <v>478</v>
      </c>
      <c r="B17" s="49"/>
      <c r="C17" s="49"/>
      <c r="D17" s="49"/>
      <c r="E17" s="49"/>
      <c r="F17" s="49"/>
      <c r="G17" s="49"/>
      <c r="H17" s="49"/>
      <c r="I17" s="49"/>
      <c r="J17" s="49"/>
    </row>
    <row r="18" customFormat="false" ht="15" hidden="false" customHeight="true" outlineLevel="0" collapsed="false">
      <c r="A18" s="4" t="s">
        <v>474</v>
      </c>
      <c r="B18" s="4"/>
      <c r="C18" s="4" t="s">
        <v>4</v>
      </c>
      <c r="D18" s="4"/>
      <c r="E18" s="4" t="s">
        <v>469</v>
      </c>
      <c r="F18" s="4"/>
      <c r="G18" s="4" t="s">
        <v>470</v>
      </c>
      <c r="H18" s="4"/>
      <c r="I18" s="4" t="s">
        <v>98</v>
      </c>
      <c r="J18" s="4"/>
    </row>
    <row r="19" customFormat="false" ht="15" hidden="false" customHeight="true" outlineLevel="0" collapsed="false">
      <c r="A19" s="197" t="s">
        <v>479</v>
      </c>
      <c r="B19" s="197"/>
      <c r="C19" s="70" t="s">
        <v>87</v>
      </c>
      <c r="D19" s="70"/>
      <c r="E19" s="70" t="n">
        <v>10</v>
      </c>
      <c r="F19" s="70"/>
      <c r="G19" s="71" t="n">
        <f aca="false">G10</f>
        <v>39.8403181818182</v>
      </c>
      <c r="H19" s="71"/>
      <c r="I19" s="61" t="n">
        <f aca="false">G19*E19</f>
        <v>398.403181818182</v>
      </c>
      <c r="J19" s="61"/>
    </row>
    <row r="20" customFormat="false" ht="15" hidden="false" customHeight="true" outlineLevel="0" collapsed="false">
      <c r="A20" s="197"/>
      <c r="B20" s="197"/>
      <c r="C20" s="72" t="s">
        <v>101</v>
      </c>
      <c r="D20" s="72"/>
      <c r="E20" s="72" t="n">
        <v>15</v>
      </c>
      <c r="F20" s="72"/>
      <c r="G20" s="73" t="n">
        <f aca="false">G11</f>
        <v>25.3152727272727</v>
      </c>
      <c r="H20" s="73"/>
      <c r="I20" s="74" t="n">
        <f aca="false">G20*E20</f>
        <v>379.729090909091</v>
      </c>
      <c r="J20" s="74"/>
    </row>
    <row r="21" customFormat="false" ht="15" hidden="false" customHeight="true" outlineLevel="0" collapsed="false">
      <c r="A21" s="14" t="s">
        <v>103</v>
      </c>
      <c r="B21" s="14"/>
      <c r="C21" s="14"/>
      <c r="D21" s="14"/>
      <c r="E21" s="14"/>
      <c r="F21" s="14"/>
      <c r="G21" s="14"/>
      <c r="H21" s="14"/>
      <c r="I21" s="16" t="n">
        <f aca="false">ROUND(SUM(I19:J20),2)</f>
        <v>778.13</v>
      </c>
      <c r="J21" s="16"/>
    </row>
    <row r="22" customFormat="false" ht="15" hidden="false" customHeight="true" outlineLevel="0" collapsed="false">
      <c r="A22" s="14" t="s">
        <v>476</v>
      </c>
      <c r="B22" s="14"/>
      <c r="C22" s="14"/>
      <c r="D22" s="14"/>
      <c r="E22" s="14"/>
      <c r="F22" s="14"/>
      <c r="G22" s="14"/>
      <c r="H22" s="14"/>
      <c r="I22" s="257" t="n">
        <v>40</v>
      </c>
      <c r="J22" s="257"/>
    </row>
    <row r="23" customFormat="false" ht="15" hidden="false" customHeight="true" outlineLevel="0" collapsed="false">
      <c r="A23" s="14" t="s">
        <v>477</v>
      </c>
      <c r="B23" s="14"/>
      <c r="C23" s="14"/>
      <c r="D23" s="14"/>
      <c r="E23" s="14"/>
      <c r="F23" s="14"/>
      <c r="G23" s="14"/>
      <c r="H23" s="14"/>
      <c r="I23" s="257" t="n">
        <v>1</v>
      </c>
      <c r="J23" s="257"/>
    </row>
    <row r="24" customFormat="false" ht="15" hidden="false" customHeight="true" outlineLevel="0" collapsed="false">
      <c r="A24" s="14" t="s">
        <v>73</v>
      </c>
      <c r="B24" s="14"/>
      <c r="C24" s="14"/>
      <c r="D24" s="14"/>
      <c r="E24" s="14"/>
      <c r="F24" s="14"/>
      <c r="G24" s="14"/>
      <c r="H24" s="14"/>
      <c r="I24" s="16" t="n">
        <f aca="false">I21*I22*I23</f>
        <v>31125.2</v>
      </c>
      <c r="J24" s="16"/>
    </row>
    <row r="25" customFormat="false" ht="14.25" hidden="false" customHeight="true" outlineLevel="0" collapsed="false"/>
    <row r="26" customFormat="false" ht="14.25" hidden="false" customHeight="true" outlineLevel="0" collapsed="false"/>
    <row r="27" customFormat="false" ht="14.25" hidden="false" customHeight="true" outlineLevel="0" collapsed="false"/>
    <row r="28" customFormat="false" ht="14.25" hidden="false" customHeight="true" outlineLevel="0" collapsed="false"/>
    <row r="29" customFormat="false" ht="14.25" hidden="false" customHeight="true" outlineLevel="0" collapsed="false"/>
    <row r="30" customFormat="false" ht="14.25" hidden="false" customHeight="true" outlineLevel="0" collapsed="false"/>
    <row r="31" customFormat="false" ht="14.25" hidden="false" customHeight="true" outlineLevel="0" collapsed="false"/>
    <row r="32" customFormat="false" ht="14.25" hidden="false" customHeight="true" outlineLevel="0" collapsed="false"/>
    <row r="33" customFormat="false" ht="14.25" hidden="false" customHeight="true" outlineLevel="0" collapsed="false"/>
    <row r="34" customFormat="false" ht="14.25" hidden="false" customHeight="true" outlineLevel="0" collapsed="false"/>
    <row r="35" customFormat="false" ht="14.25" hidden="false" customHeight="true" outlineLevel="0" collapsed="false"/>
    <row r="36" customFormat="false" ht="14.25" hidden="false" customHeight="true" outlineLevel="0" collapsed="false"/>
    <row r="37" customFormat="false" ht="14.25" hidden="false" customHeight="true" outlineLevel="0" collapsed="false"/>
    <row r="38" customFormat="false" ht="14.25" hidden="false" customHeight="true" outlineLevel="0" collapsed="false"/>
    <row r="39" customFormat="false" ht="14.25" hidden="false" customHeight="true" outlineLevel="0" collapsed="false"/>
    <row r="40" customFormat="false" ht="14.25" hidden="false" customHeight="true" outlineLevel="0" collapsed="false"/>
    <row r="41" customFormat="false" ht="14.25" hidden="false" customHeight="true" outlineLevel="0" collapsed="false"/>
    <row r="42" customFormat="false" ht="14.25" hidden="false" customHeight="true" outlineLevel="0" collapsed="false"/>
    <row r="43" customFormat="false" ht="14.25" hidden="false" customHeight="true" outlineLevel="0" collapsed="false"/>
    <row r="44" customFormat="false" ht="14.25" hidden="false" customHeight="true" outlineLevel="0" collapsed="false"/>
    <row r="45" customFormat="false" ht="14.25" hidden="false" customHeight="true" outlineLevel="0" collapsed="false"/>
    <row r="46" customFormat="false" ht="14.25" hidden="false" customHeight="true" outlineLevel="0" collapsed="false"/>
    <row r="47" customFormat="false" ht="14.25" hidden="false" customHeight="true" outlineLevel="0" collapsed="false"/>
    <row r="48" customFormat="false" ht="14.25" hidden="false" customHeight="true" outlineLevel="0" collapsed="false"/>
    <row r="49" customFormat="false" ht="14.25" hidden="false" customHeight="true" outlineLevel="0" collapsed="false"/>
    <row r="50" customFormat="false" ht="14.25" hidden="false" customHeight="true" outlineLevel="0" collapsed="false"/>
    <row r="51" customFormat="false" ht="14.25" hidden="false" customHeight="true" outlineLevel="0" collapsed="false"/>
    <row r="52" customFormat="false" ht="14.25" hidden="false" customHeight="true" outlineLevel="0" collapsed="false"/>
    <row r="53" customFormat="false" ht="14.25" hidden="false" customHeight="true" outlineLevel="0" collapsed="false"/>
    <row r="54" customFormat="false" ht="14.25" hidden="false" customHeight="true" outlineLevel="0" collapsed="false"/>
    <row r="55" customFormat="false" ht="14.25" hidden="false" customHeight="true" outlineLevel="0" collapsed="false"/>
    <row r="56" customFormat="false" ht="14.25" hidden="false" customHeight="true" outlineLevel="0" collapsed="false"/>
    <row r="57" customFormat="false" ht="14.25" hidden="false" customHeight="true" outlineLevel="0" collapsed="false"/>
    <row r="58" customFormat="false" ht="14.25" hidden="false" customHeight="true" outlineLevel="0" collapsed="false"/>
    <row r="59" customFormat="false" ht="14.25" hidden="false" customHeight="true" outlineLevel="0" collapsed="false"/>
    <row r="60" customFormat="false" ht="14.25" hidden="false" customHeight="true" outlineLevel="0" collapsed="false"/>
    <row r="61" customFormat="false" ht="14.25" hidden="false" customHeight="true" outlineLevel="0" collapsed="false"/>
    <row r="62" customFormat="false" ht="14.25" hidden="false" customHeight="true" outlineLevel="0" collapsed="false"/>
    <row r="63" customFormat="false" ht="14.25" hidden="false" customHeight="true" outlineLevel="0" collapsed="false"/>
    <row r="64" customFormat="false" ht="14.25" hidden="false" customHeight="true" outlineLevel="0" collapsed="false"/>
    <row r="65" customFormat="false" ht="14.25" hidden="false" customHeight="true" outlineLevel="0" collapsed="false"/>
    <row r="66" customFormat="false" ht="14.25" hidden="false" customHeight="true" outlineLevel="0" collapsed="false"/>
    <row r="67" customFormat="false" ht="14.25" hidden="false" customHeight="true" outlineLevel="0" collapsed="false"/>
    <row r="68" customFormat="false" ht="14.25" hidden="false" customHeight="true" outlineLevel="0" collapsed="false"/>
    <row r="69" customFormat="false" ht="14.25" hidden="false" customHeight="true" outlineLevel="0" collapsed="false"/>
    <row r="70" customFormat="false" ht="14.25" hidden="false" customHeight="true" outlineLevel="0" collapsed="false"/>
    <row r="71" customFormat="false" ht="14.25" hidden="false" customHeight="true" outlineLevel="0" collapsed="false"/>
    <row r="72" customFormat="false" ht="14.25" hidden="false" customHeight="true" outlineLevel="0" collapsed="false"/>
    <row r="73" customFormat="false" ht="14.25" hidden="false" customHeight="true" outlineLevel="0" collapsed="false"/>
    <row r="74" customFormat="false" ht="14.25" hidden="false" customHeight="true" outlineLevel="0" collapsed="false"/>
    <row r="75" customFormat="false" ht="14.25" hidden="false" customHeight="true" outlineLevel="0" collapsed="false"/>
    <row r="76" customFormat="false" ht="14.25" hidden="false" customHeight="true" outlineLevel="0" collapsed="false"/>
    <row r="77" customFormat="false" ht="14.25" hidden="false" customHeight="true" outlineLevel="0" collapsed="false"/>
    <row r="78" customFormat="false" ht="14.25" hidden="false" customHeight="true" outlineLevel="0" collapsed="false"/>
    <row r="79" customFormat="false" ht="14.25" hidden="false" customHeight="true" outlineLevel="0" collapsed="false"/>
    <row r="80" customFormat="false" ht="14.25" hidden="false" customHeight="true" outlineLevel="0" collapsed="false"/>
    <row r="81" customFormat="false" ht="14.25" hidden="false" customHeight="true" outlineLevel="0" collapsed="false"/>
    <row r="82" customFormat="false" ht="14.25" hidden="false" customHeight="true" outlineLevel="0" collapsed="false"/>
    <row r="83" customFormat="false" ht="14.25" hidden="false" customHeight="true" outlineLevel="0" collapsed="false"/>
    <row r="84" customFormat="false" ht="14.25" hidden="false" customHeight="true" outlineLevel="0" collapsed="false"/>
    <row r="85" customFormat="false" ht="14.25" hidden="false" customHeight="true" outlineLevel="0" collapsed="false"/>
    <row r="86" customFormat="false" ht="14.25" hidden="false" customHeight="true" outlineLevel="0" collapsed="false"/>
    <row r="87" customFormat="false" ht="14.25" hidden="false" customHeight="true" outlineLevel="0" collapsed="false"/>
    <row r="88" customFormat="false" ht="14.25" hidden="false" customHeight="true" outlineLevel="0" collapsed="false"/>
    <row r="89" customFormat="false" ht="14.25" hidden="false" customHeight="true" outlineLevel="0" collapsed="false"/>
    <row r="90" customFormat="false" ht="14.25" hidden="false" customHeight="true" outlineLevel="0" collapsed="false"/>
    <row r="91" customFormat="false" ht="14.25" hidden="false" customHeight="true" outlineLevel="0" collapsed="false"/>
    <row r="92" customFormat="false" ht="14.25" hidden="false" customHeight="true" outlineLevel="0" collapsed="false"/>
    <row r="93" customFormat="false" ht="14.25" hidden="false" customHeight="true" outlineLevel="0" collapsed="false"/>
    <row r="94" customFormat="false" ht="14.25" hidden="false" customHeight="true" outlineLevel="0" collapsed="false"/>
    <row r="95" customFormat="false" ht="14.25" hidden="false" customHeight="true" outlineLevel="0" collapsed="false"/>
    <row r="96" customFormat="false" ht="14.25" hidden="false" customHeight="true" outlineLevel="0" collapsed="false"/>
    <row r="97" customFormat="false" ht="14.25" hidden="false" customHeight="true" outlineLevel="0" collapsed="false"/>
    <row r="98" customFormat="false" ht="14.25" hidden="false" customHeight="true" outlineLevel="0" collapsed="false"/>
    <row r="99" customFormat="false" ht="14.25" hidden="false" customHeight="true" outlineLevel="0" collapsed="false"/>
    <row r="100" customFormat="false" ht="14.25" hidden="false" customHeight="true" outlineLevel="0" collapsed="false"/>
    <row r="101" customFormat="false" ht="14.25" hidden="false" customHeight="true" outlineLevel="0" collapsed="false"/>
    <row r="102" customFormat="false" ht="14.25" hidden="false" customHeight="true" outlineLevel="0" collapsed="false"/>
    <row r="103" customFormat="false" ht="14.25" hidden="false" customHeight="true" outlineLevel="0" collapsed="false"/>
    <row r="104" customFormat="false" ht="14.25" hidden="false" customHeight="true" outlineLevel="0" collapsed="false"/>
    <row r="105" customFormat="false" ht="14.25" hidden="false" customHeight="true" outlineLevel="0" collapsed="false"/>
    <row r="106" customFormat="false" ht="14.25" hidden="false" customHeight="true" outlineLevel="0" collapsed="false"/>
    <row r="107" customFormat="false" ht="14.25" hidden="false" customHeight="true" outlineLevel="0" collapsed="false"/>
    <row r="108" customFormat="false" ht="14.25" hidden="false" customHeight="true" outlineLevel="0" collapsed="false"/>
    <row r="109" customFormat="false" ht="14.25" hidden="false" customHeight="true" outlineLevel="0" collapsed="false"/>
    <row r="110" customFormat="false" ht="14.25" hidden="false" customHeight="true" outlineLevel="0" collapsed="false"/>
    <row r="111" customFormat="false" ht="14.25" hidden="false" customHeight="true" outlineLevel="0" collapsed="false"/>
    <row r="112" customFormat="false" ht="14.25" hidden="false" customHeight="true" outlineLevel="0" collapsed="false"/>
    <row r="113" customFormat="false" ht="14.25" hidden="false" customHeight="true" outlineLevel="0" collapsed="false"/>
    <row r="114" customFormat="false" ht="14.25" hidden="false" customHeight="true" outlineLevel="0" collapsed="false"/>
    <row r="115" customFormat="false" ht="14.25" hidden="false" customHeight="true" outlineLevel="0" collapsed="false"/>
    <row r="116" customFormat="false" ht="14.25" hidden="false" customHeight="true" outlineLevel="0" collapsed="false"/>
    <row r="117" customFormat="false" ht="14.25" hidden="false" customHeight="true" outlineLevel="0" collapsed="false"/>
    <row r="118" customFormat="false" ht="14.25" hidden="false" customHeight="true" outlineLevel="0" collapsed="false"/>
    <row r="119" customFormat="false" ht="14.25" hidden="false" customHeight="true" outlineLevel="0" collapsed="false"/>
    <row r="120" customFormat="false" ht="14.25" hidden="false" customHeight="true" outlineLevel="0" collapsed="false"/>
    <row r="121" customFormat="false" ht="14.25" hidden="false" customHeight="true" outlineLevel="0" collapsed="false"/>
    <row r="122" customFormat="false" ht="14.25" hidden="false" customHeight="true" outlineLevel="0" collapsed="false"/>
    <row r="123" customFormat="false" ht="14.25" hidden="false" customHeight="true" outlineLevel="0" collapsed="false"/>
    <row r="124" customFormat="false" ht="14.25" hidden="false" customHeight="true" outlineLevel="0" collapsed="false"/>
    <row r="125" customFormat="false" ht="14.25" hidden="false" customHeight="true" outlineLevel="0" collapsed="false"/>
    <row r="126" customFormat="false" ht="14.25" hidden="false" customHeight="true" outlineLevel="0" collapsed="false"/>
    <row r="127" customFormat="false" ht="14.25" hidden="false" customHeight="true" outlineLevel="0" collapsed="false"/>
    <row r="128" customFormat="false" ht="14.25" hidden="false" customHeight="true" outlineLevel="0" collapsed="false"/>
    <row r="129" customFormat="false" ht="14.25" hidden="false" customHeight="true" outlineLevel="0" collapsed="false"/>
    <row r="130" customFormat="false" ht="14.25" hidden="false" customHeight="true" outlineLevel="0" collapsed="false"/>
    <row r="131" customFormat="false" ht="14.25" hidden="false" customHeight="true" outlineLevel="0" collapsed="false"/>
    <row r="132" customFormat="false" ht="14.25" hidden="false" customHeight="true" outlineLevel="0" collapsed="false"/>
    <row r="133" customFormat="false" ht="14.25" hidden="false" customHeight="true" outlineLevel="0" collapsed="false"/>
    <row r="134" customFormat="false" ht="14.25" hidden="false" customHeight="true" outlineLevel="0" collapsed="false"/>
    <row r="135" customFormat="false" ht="14.25" hidden="false" customHeight="true" outlineLevel="0" collapsed="false"/>
    <row r="136" customFormat="false" ht="14.25" hidden="false" customHeight="true" outlineLevel="0" collapsed="false"/>
    <row r="137" customFormat="false" ht="14.25" hidden="false" customHeight="true" outlineLevel="0" collapsed="false"/>
    <row r="138" customFormat="false" ht="14.25" hidden="false" customHeight="true" outlineLevel="0" collapsed="false"/>
    <row r="139" customFormat="false" ht="14.25" hidden="false" customHeight="true" outlineLevel="0" collapsed="false"/>
    <row r="140" customFormat="false" ht="14.25" hidden="false" customHeight="true" outlineLevel="0" collapsed="false"/>
    <row r="141" customFormat="false" ht="14.25" hidden="false" customHeight="true" outlineLevel="0" collapsed="false"/>
    <row r="142" customFormat="false" ht="14.25" hidden="false" customHeight="true" outlineLevel="0" collapsed="false"/>
    <row r="143" customFormat="false" ht="14.25" hidden="false" customHeight="true" outlineLevel="0" collapsed="false"/>
    <row r="144" customFormat="false" ht="14.25" hidden="false" customHeight="true" outlineLevel="0" collapsed="false"/>
    <row r="145" customFormat="false" ht="14.25" hidden="false" customHeight="true" outlineLevel="0" collapsed="false"/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</sheetData>
  <mergeCells count="57">
    <mergeCell ref="A1:J2"/>
    <mergeCell ref="A3:J3"/>
    <mergeCell ref="A4:C4"/>
    <mergeCell ref="D4:E4"/>
    <mergeCell ref="F4:I4"/>
    <mergeCell ref="A5:C5"/>
    <mergeCell ref="D5:E5"/>
    <mergeCell ref="F5:I5"/>
    <mergeCell ref="A6:C6"/>
    <mergeCell ref="D6:E6"/>
    <mergeCell ref="F6:I6"/>
    <mergeCell ref="A8:J8"/>
    <mergeCell ref="A9:B9"/>
    <mergeCell ref="C9:D9"/>
    <mergeCell ref="E9:F9"/>
    <mergeCell ref="G9:H9"/>
    <mergeCell ref="I9:J9"/>
    <mergeCell ref="A10:B11"/>
    <mergeCell ref="C10:D10"/>
    <mergeCell ref="E10:F10"/>
    <mergeCell ref="G10:H10"/>
    <mergeCell ref="I10:J10"/>
    <mergeCell ref="C11:D11"/>
    <mergeCell ref="E11:F11"/>
    <mergeCell ref="G11:H11"/>
    <mergeCell ref="I11:J11"/>
    <mergeCell ref="A12:H12"/>
    <mergeCell ref="I12:J12"/>
    <mergeCell ref="A13:H13"/>
    <mergeCell ref="I13:J13"/>
    <mergeCell ref="A14:H14"/>
    <mergeCell ref="I14:J14"/>
    <mergeCell ref="A15:H15"/>
    <mergeCell ref="I15:J15"/>
    <mergeCell ref="A17:J17"/>
    <mergeCell ref="A18:B18"/>
    <mergeCell ref="C18:D18"/>
    <mergeCell ref="E18:F18"/>
    <mergeCell ref="G18:H18"/>
    <mergeCell ref="I18:J18"/>
    <mergeCell ref="A19:B20"/>
    <mergeCell ref="C19:D19"/>
    <mergeCell ref="E19:F19"/>
    <mergeCell ref="G19:H19"/>
    <mergeCell ref="I19:J19"/>
    <mergeCell ref="C20:D20"/>
    <mergeCell ref="E20:F20"/>
    <mergeCell ref="G20:H20"/>
    <mergeCell ref="I20:J20"/>
    <mergeCell ref="A21:H21"/>
    <mergeCell ref="I21:J21"/>
    <mergeCell ref="A22:H22"/>
    <mergeCell ref="I22:J22"/>
    <mergeCell ref="A23:H23"/>
    <mergeCell ref="I23:J23"/>
    <mergeCell ref="A24:H24"/>
    <mergeCell ref="I24:J2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1048576"/>
  <sheetViews>
    <sheetView showFormulas="false" showGridLines="true" showRowColHeaders="true" showZeros="true" rightToLeft="false" tabSelected="false" showOutlineSymbols="true" defaultGridColor="true" view="normal" topLeftCell="A79" colorId="64" zoomScale="85" zoomScaleNormal="85" zoomScalePageLayoutView="100" workbookViewId="0">
      <selection pane="topLeft" activeCell="A106" activeCellId="0" sqref="A106"/>
    </sheetView>
  </sheetViews>
  <sheetFormatPr defaultColWidth="8.6171875" defaultRowHeight="15" customHeight="true" zeroHeight="false" outlineLevelRow="0" outlineLevelCol="0"/>
  <cols>
    <col collapsed="false" customWidth="true" hidden="false" outlineLevel="0" max="26" min="1" style="1" width="4.25"/>
    <col collapsed="false" customWidth="true" hidden="false" outlineLevel="0" max="29" min="27" style="1" width="8.25"/>
    <col collapsed="false" customWidth="true" hidden="false" outlineLevel="0" max="1025" min="30" style="1" width="12.63"/>
  </cols>
  <sheetData>
    <row r="1" customFormat="false" ht="15" hidden="false" customHeight="true" outlineLevel="0" collapsed="false">
      <c r="A1" s="2" t="s">
        <v>480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customFormat="false" ht="15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customFormat="false" ht="14.25" hidden="false" customHeight="true" outlineLevel="0" collapsed="false"/>
    <row r="4" customFormat="false" ht="14.25" hidden="false" customHeight="true" outlineLevel="0" collapsed="false">
      <c r="A4" s="2" t="s">
        <v>201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customFormat="false" ht="14.25" hidden="false" customHeight="tru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7" customFormat="false" ht="15" hidden="false" customHeight="true" outlineLevel="0" collapsed="false">
      <c r="A7" s="4" t="s">
        <v>87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customFormat="false" ht="15" hidden="false" customHeight="true" outlineLevel="0" collapsed="false">
      <c r="A8" s="3" t="s">
        <v>1</v>
      </c>
      <c r="B8" s="3" t="s">
        <v>481</v>
      </c>
      <c r="C8" s="3"/>
      <c r="D8" s="3"/>
      <c r="E8" s="3"/>
      <c r="F8" s="3"/>
      <c r="G8" s="3"/>
      <c r="H8" s="3"/>
      <c r="I8" s="3"/>
      <c r="J8" s="3"/>
      <c r="K8" s="3"/>
      <c r="L8" s="52" t="s">
        <v>226</v>
      </c>
      <c r="M8" s="52"/>
      <c r="N8" s="52"/>
      <c r="O8" s="52" t="s">
        <v>227</v>
      </c>
      <c r="P8" s="52"/>
      <c r="Q8" s="52" t="s">
        <v>228</v>
      </c>
      <c r="R8" s="52"/>
      <c r="S8" s="52" t="s">
        <v>229</v>
      </c>
      <c r="T8" s="52"/>
      <c r="U8" s="3" t="s">
        <v>230</v>
      </c>
      <c r="V8" s="3"/>
      <c r="W8" s="3"/>
      <c r="X8" s="3" t="s">
        <v>24</v>
      </c>
      <c r="Y8" s="3"/>
      <c r="Z8" s="3"/>
    </row>
    <row r="9" customFormat="false" ht="14.25" hidden="false" customHeight="true" outlineLevel="0" collapsed="false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52"/>
      <c r="M9" s="52"/>
      <c r="N9" s="52"/>
      <c r="O9" s="52"/>
      <c r="P9" s="52"/>
      <c r="Q9" s="52"/>
      <c r="R9" s="52"/>
      <c r="S9" s="52"/>
      <c r="T9" s="52"/>
      <c r="U9" s="3"/>
      <c r="V9" s="3"/>
      <c r="W9" s="3"/>
      <c r="X9" s="3"/>
      <c r="Y9" s="3"/>
      <c r="Z9" s="3"/>
    </row>
    <row r="10" customFormat="false" ht="14.25" hidden="false" customHeight="tru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52"/>
      <c r="M10" s="52"/>
      <c r="N10" s="52"/>
      <c r="O10" s="52"/>
      <c r="P10" s="52"/>
      <c r="Q10" s="52"/>
      <c r="R10" s="52"/>
      <c r="S10" s="52"/>
      <c r="T10" s="52"/>
      <c r="U10" s="3"/>
      <c r="V10" s="3"/>
      <c r="W10" s="3"/>
      <c r="X10" s="3"/>
      <c r="Y10" s="3"/>
      <c r="Z10" s="3"/>
    </row>
    <row r="11" customFormat="false" ht="14.25" hidden="false" customHeight="true" outlineLevel="0" collapsed="false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52"/>
      <c r="M11" s="52"/>
      <c r="N11" s="52"/>
      <c r="O11" s="52"/>
      <c r="P11" s="52"/>
      <c r="Q11" s="52"/>
      <c r="R11" s="52"/>
      <c r="S11" s="52"/>
      <c r="T11" s="52"/>
      <c r="U11" s="3"/>
      <c r="V11" s="3"/>
      <c r="W11" s="3"/>
      <c r="X11" s="3"/>
      <c r="Y11" s="3"/>
      <c r="Z11" s="3"/>
    </row>
    <row r="12" customFormat="false" ht="15" hidden="false" customHeight="true" outlineLevel="0" collapsed="false">
      <c r="A12" s="195" t="n">
        <v>1</v>
      </c>
      <c r="B12" s="196" t="s">
        <v>482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258"/>
      <c r="M12" s="258"/>
      <c r="N12" s="258"/>
      <c r="O12" s="197" t="s">
        <v>370</v>
      </c>
      <c r="P12" s="197"/>
      <c r="Q12" s="69" t="n">
        <v>4</v>
      </c>
      <c r="R12" s="69"/>
      <c r="S12" s="69" t="n">
        <v>6</v>
      </c>
      <c r="T12" s="69"/>
      <c r="U12" s="198" t="n">
        <v>75.3</v>
      </c>
      <c r="V12" s="198"/>
      <c r="W12" s="198"/>
      <c r="X12" s="21" t="n">
        <f aca="false">(Q12/S12)*U12</f>
        <v>50.2</v>
      </c>
      <c r="Y12" s="21"/>
      <c r="Z12" s="21"/>
    </row>
    <row r="13" customFormat="false" ht="33" hidden="false" customHeight="true" outlineLevel="0" collapsed="false">
      <c r="A13" s="195" t="n">
        <v>2</v>
      </c>
      <c r="B13" s="196" t="s">
        <v>483</v>
      </c>
      <c r="C13" s="196"/>
      <c r="D13" s="196"/>
      <c r="E13" s="196"/>
      <c r="F13" s="196"/>
      <c r="G13" s="196"/>
      <c r="H13" s="196"/>
      <c r="I13" s="196"/>
      <c r="J13" s="196"/>
      <c r="K13" s="196"/>
      <c r="L13" s="258"/>
      <c r="M13" s="258"/>
      <c r="N13" s="258"/>
      <c r="O13" s="197" t="s">
        <v>370</v>
      </c>
      <c r="P13" s="197"/>
      <c r="Q13" s="69" t="n">
        <v>4</v>
      </c>
      <c r="R13" s="69"/>
      <c r="S13" s="69" t="n">
        <v>6</v>
      </c>
      <c r="T13" s="69"/>
      <c r="U13" s="198" t="n">
        <v>99.9</v>
      </c>
      <c r="V13" s="198"/>
      <c r="W13" s="198"/>
      <c r="X13" s="21" t="n">
        <f aca="false">(Q13/S13)*U13</f>
        <v>66.6</v>
      </c>
      <c r="Y13" s="21"/>
      <c r="Z13" s="21"/>
    </row>
    <row r="14" customFormat="false" ht="20.25" hidden="false" customHeight="true" outlineLevel="0" collapsed="false">
      <c r="A14" s="195" t="n">
        <v>3</v>
      </c>
      <c r="B14" s="196" t="s">
        <v>484</v>
      </c>
      <c r="C14" s="196"/>
      <c r="D14" s="196"/>
      <c r="E14" s="196"/>
      <c r="F14" s="196"/>
      <c r="G14" s="196"/>
      <c r="H14" s="196"/>
      <c r="I14" s="196"/>
      <c r="J14" s="196"/>
      <c r="K14" s="196"/>
      <c r="L14" s="6" t="s">
        <v>485</v>
      </c>
      <c r="M14" s="6"/>
      <c r="N14" s="6"/>
      <c r="O14" s="197" t="s">
        <v>437</v>
      </c>
      <c r="P14" s="197"/>
      <c r="Q14" s="69" t="n">
        <v>4</v>
      </c>
      <c r="R14" s="69"/>
      <c r="S14" s="69" t="n">
        <v>6</v>
      </c>
      <c r="T14" s="69"/>
      <c r="U14" s="198" t="n">
        <v>13.94</v>
      </c>
      <c r="V14" s="198"/>
      <c r="W14" s="198"/>
      <c r="X14" s="21" t="n">
        <f aca="false">(Q14/S14)*U14</f>
        <v>9.29333333333333</v>
      </c>
      <c r="Y14" s="21"/>
      <c r="Z14" s="21"/>
    </row>
    <row r="15" customFormat="false" ht="36" hidden="false" customHeight="true" outlineLevel="0" collapsed="false">
      <c r="A15" s="195" t="n">
        <v>4</v>
      </c>
      <c r="B15" s="196" t="s">
        <v>486</v>
      </c>
      <c r="C15" s="196"/>
      <c r="D15" s="196"/>
      <c r="E15" s="196"/>
      <c r="F15" s="196"/>
      <c r="G15" s="196"/>
      <c r="H15" s="196"/>
      <c r="I15" s="196"/>
      <c r="J15" s="196"/>
      <c r="K15" s="196"/>
      <c r="L15" s="6" t="s">
        <v>487</v>
      </c>
      <c r="M15" s="6"/>
      <c r="N15" s="6"/>
      <c r="O15" s="197" t="s">
        <v>437</v>
      </c>
      <c r="P15" s="197"/>
      <c r="Q15" s="69" t="n">
        <v>2</v>
      </c>
      <c r="R15" s="69"/>
      <c r="S15" s="69" t="n">
        <v>6</v>
      </c>
      <c r="T15" s="69"/>
      <c r="U15" s="198" t="n">
        <v>92.74</v>
      </c>
      <c r="V15" s="198"/>
      <c r="W15" s="198"/>
      <c r="X15" s="21" t="n">
        <f aca="false">(Q15/S15)*U15</f>
        <v>30.9133333333333</v>
      </c>
      <c r="Y15" s="21"/>
      <c r="Z15" s="21"/>
    </row>
    <row r="16" customFormat="false" ht="30" hidden="false" customHeight="true" outlineLevel="0" collapsed="false">
      <c r="A16" s="231" t="s">
        <v>345</v>
      </c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08" t="n">
        <f aca="false">SUM(X12:Z15)</f>
        <v>157.006666666667</v>
      </c>
      <c r="Y16" s="208"/>
      <c r="Z16" s="208"/>
    </row>
    <row r="17" customFormat="false" ht="14.25" hidden="false" customHeight="true" outlineLevel="0" collapsed="false"/>
    <row r="18" customFormat="false" ht="15" hidden="false" customHeight="true" outlineLevel="0" collapsed="false">
      <c r="A18" s="4" t="s">
        <v>488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customFormat="false" ht="15" hidden="false" customHeight="true" outlineLevel="0" collapsed="false">
      <c r="A19" s="3" t="s">
        <v>1</v>
      </c>
      <c r="B19" s="3" t="s">
        <v>481</v>
      </c>
      <c r="C19" s="3"/>
      <c r="D19" s="3"/>
      <c r="E19" s="3"/>
      <c r="F19" s="3"/>
      <c r="G19" s="3"/>
      <c r="H19" s="3"/>
      <c r="I19" s="3"/>
      <c r="J19" s="3"/>
      <c r="K19" s="3"/>
      <c r="L19" s="52" t="s">
        <v>226</v>
      </c>
      <c r="M19" s="52"/>
      <c r="N19" s="52"/>
      <c r="O19" s="52" t="s">
        <v>227</v>
      </c>
      <c r="P19" s="52"/>
      <c r="Q19" s="52" t="s">
        <v>228</v>
      </c>
      <c r="R19" s="52"/>
      <c r="S19" s="52" t="s">
        <v>229</v>
      </c>
      <c r="T19" s="52"/>
      <c r="U19" s="3" t="s">
        <v>230</v>
      </c>
      <c r="V19" s="3"/>
      <c r="W19" s="3"/>
      <c r="X19" s="3" t="s">
        <v>24</v>
      </c>
      <c r="Y19" s="3"/>
      <c r="Z19" s="3"/>
    </row>
    <row r="20" customFormat="false" ht="14.25" hidden="false" customHeight="true" outlineLevel="0" collapsed="false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52"/>
      <c r="M20" s="52"/>
      <c r="N20" s="52"/>
      <c r="O20" s="52"/>
      <c r="P20" s="52"/>
      <c r="Q20" s="52"/>
      <c r="R20" s="52"/>
      <c r="S20" s="52"/>
      <c r="T20" s="52"/>
      <c r="U20" s="3"/>
      <c r="V20" s="3"/>
      <c r="W20" s="3"/>
      <c r="X20" s="3"/>
      <c r="Y20" s="3"/>
      <c r="Z20" s="3"/>
    </row>
    <row r="21" customFormat="false" ht="14.25" hidden="false" customHeight="true" outlineLevel="0" collapsed="false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52"/>
      <c r="M21" s="52"/>
      <c r="N21" s="52"/>
      <c r="O21" s="52"/>
      <c r="P21" s="52"/>
      <c r="Q21" s="52"/>
      <c r="R21" s="52"/>
      <c r="S21" s="52"/>
      <c r="T21" s="52"/>
      <c r="U21" s="3"/>
      <c r="V21" s="3"/>
      <c r="W21" s="3"/>
      <c r="X21" s="3"/>
      <c r="Y21" s="3"/>
      <c r="Z21" s="3"/>
    </row>
    <row r="22" customFormat="false" ht="14.25" hidden="false" customHeight="true" outlineLevel="0" collapsed="false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52"/>
      <c r="M22" s="52"/>
      <c r="N22" s="52"/>
      <c r="O22" s="52"/>
      <c r="P22" s="52"/>
      <c r="Q22" s="52"/>
      <c r="R22" s="52"/>
      <c r="S22" s="52"/>
      <c r="T22" s="52"/>
      <c r="U22" s="3"/>
      <c r="V22" s="3"/>
      <c r="W22" s="3"/>
      <c r="X22" s="3"/>
      <c r="Y22" s="3"/>
      <c r="Z22" s="3"/>
    </row>
    <row r="23" customFormat="false" ht="39" hidden="false" customHeight="true" outlineLevel="0" collapsed="false">
      <c r="A23" s="195" t="n">
        <v>5</v>
      </c>
      <c r="B23" s="196" t="s">
        <v>489</v>
      </c>
      <c r="C23" s="196"/>
      <c r="D23" s="196"/>
      <c r="E23" s="196"/>
      <c r="F23" s="196"/>
      <c r="G23" s="196"/>
      <c r="H23" s="196"/>
      <c r="I23" s="196"/>
      <c r="J23" s="196"/>
      <c r="K23" s="196"/>
      <c r="L23" s="13"/>
      <c r="M23" s="13"/>
      <c r="N23" s="13"/>
      <c r="O23" s="197" t="s">
        <v>370</v>
      </c>
      <c r="P23" s="197"/>
      <c r="Q23" s="69" t="n">
        <v>4</v>
      </c>
      <c r="R23" s="69"/>
      <c r="S23" s="69" t="n">
        <v>6</v>
      </c>
      <c r="T23" s="69"/>
      <c r="U23" s="198" t="n">
        <v>59.83</v>
      </c>
      <c r="V23" s="198"/>
      <c r="W23" s="198"/>
      <c r="X23" s="21" t="n">
        <f aca="false">(Q23/S23)*U23</f>
        <v>39.8866666666667</v>
      </c>
      <c r="Y23" s="21"/>
      <c r="Z23" s="21"/>
    </row>
    <row r="24" customFormat="false" ht="36" hidden="false" customHeight="true" outlineLevel="0" collapsed="false">
      <c r="A24" s="195" t="n">
        <v>6</v>
      </c>
      <c r="B24" s="196" t="s">
        <v>490</v>
      </c>
      <c r="C24" s="196"/>
      <c r="D24" s="196"/>
      <c r="E24" s="196"/>
      <c r="F24" s="196"/>
      <c r="G24" s="196"/>
      <c r="H24" s="196"/>
      <c r="I24" s="196"/>
      <c r="J24" s="196"/>
      <c r="K24" s="196"/>
      <c r="L24" s="13"/>
      <c r="M24" s="13"/>
      <c r="N24" s="13"/>
      <c r="O24" s="197" t="s">
        <v>370</v>
      </c>
      <c r="P24" s="197"/>
      <c r="Q24" s="69" t="n">
        <v>4</v>
      </c>
      <c r="R24" s="69"/>
      <c r="S24" s="69" t="n">
        <v>6</v>
      </c>
      <c r="T24" s="69"/>
      <c r="U24" s="198" t="n">
        <v>28.1</v>
      </c>
      <c r="V24" s="198"/>
      <c r="W24" s="198"/>
      <c r="X24" s="21" t="n">
        <f aca="false">(Q24/S24)*U24</f>
        <v>18.7333333333333</v>
      </c>
      <c r="Y24" s="21"/>
      <c r="Z24" s="21"/>
    </row>
    <row r="25" customFormat="false" ht="26.25" hidden="false" customHeight="true" outlineLevel="0" collapsed="false">
      <c r="A25" s="195" t="n">
        <v>7</v>
      </c>
      <c r="B25" s="196" t="s">
        <v>491</v>
      </c>
      <c r="C25" s="196"/>
      <c r="D25" s="196"/>
      <c r="E25" s="196"/>
      <c r="F25" s="196"/>
      <c r="G25" s="196"/>
      <c r="H25" s="196"/>
      <c r="I25" s="196"/>
      <c r="J25" s="196"/>
      <c r="K25" s="196"/>
      <c r="L25" s="6" t="s">
        <v>485</v>
      </c>
      <c r="M25" s="6"/>
      <c r="N25" s="6"/>
      <c r="O25" s="197" t="s">
        <v>437</v>
      </c>
      <c r="P25" s="197"/>
      <c r="Q25" s="69" t="n">
        <v>4</v>
      </c>
      <c r="R25" s="69"/>
      <c r="S25" s="69" t="n">
        <v>6</v>
      </c>
      <c r="T25" s="69"/>
      <c r="U25" s="198" t="n">
        <v>11.53</v>
      </c>
      <c r="V25" s="198"/>
      <c r="W25" s="198"/>
      <c r="X25" s="21" t="n">
        <f aca="false">(Q25/S25)*U25</f>
        <v>7.68666666666667</v>
      </c>
      <c r="Y25" s="21"/>
      <c r="Z25" s="21"/>
    </row>
    <row r="26" customFormat="false" ht="62.25" hidden="false" customHeight="true" outlineLevel="0" collapsed="false">
      <c r="A26" s="195" t="n">
        <v>8</v>
      </c>
      <c r="B26" s="196" t="s">
        <v>492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3"/>
      <c r="M26" s="13"/>
      <c r="N26" s="13"/>
      <c r="O26" s="197" t="s">
        <v>437</v>
      </c>
      <c r="P26" s="197"/>
      <c r="Q26" s="69" t="n">
        <v>2</v>
      </c>
      <c r="R26" s="69"/>
      <c r="S26" s="69" t="n">
        <v>6</v>
      </c>
      <c r="T26" s="69"/>
      <c r="U26" s="198" t="n">
        <v>93.14</v>
      </c>
      <c r="V26" s="198"/>
      <c r="W26" s="198"/>
      <c r="X26" s="21" t="n">
        <f aca="false">(Q26/S26)*U26</f>
        <v>31.0466666666667</v>
      </c>
      <c r="Y26" s="21"/>
      <c r="Z26" s="21"/>
    </row>
    <row r="27" customFormat="false" ht="15" hidden="false" customHeight="true" outlineLevel="0" collapsed="false">
      <c r="A27" s="231" t="s">
        <v>345</v>
      </c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08" t="n">
        <f aca="false">SUM(X23:Z26)</f>
        <v>97.3533333333333</v>
      </c>
      <c r="Y27" s="208"/>
      <c r="Z27" s="208"/>
    </row>
    <row r="28" customFormat="false" ht="14.25" hidden="false" customHeight="true" outlineLevel="0" collapsed="false"/>
    <row r="29" customFormat="false" ht="15" hidden="false" customHeight="true" outlineLevel="0" collapsed="false">
      <c r="A29" s="4" t="s">
        <v>493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customFormat="false" ht="15" hidden="false" customHeight="true" outlineLevel="0" collapsed="false">
      <c r="A30" s="3" t="s">
        <v>1</v>
      </c>
      <c r="B30" s="3" t="s">
        <v>481</v>
      </c>
      <c r="C30" s="3"/>
      <c r="D30" s="3"/>
      <c r="E30" s="3"/>
      <c r="F30" s="3"/>
      <c r="G30" s="3"/>
      <c r="H30" s="3"/>
      <c r="I30" s="3"/>
      <c r="J30" s="3"/>
      <c r="K30" s="3"/>
      <c r="L30" s="52" t="s">
        <v>226</v>
      </c>
      <c r="M30" s="52"/>
      <c r="N30" s="52"/>
      <c r="O30" s="52" t="s">
        <v>227</v>
      </c>
      <c r="P30" s="52"/>
      <c r="Q30" s="52" t="s">
        <v>228</v>
      </c>
      <c r="R30" s="52"/>
      <c r="S30" s="52" t="s">
        <v>229</v>
      </c>
      <c r="T30" s="52"/>
      <c r="U30" s="3" t="s">
        <v>230</v>
      </c>
      <c r="V30" s="3"/>
      <c r="W30" s="3"/>
      <c r="X30" s="3" t="s">
        <v>24</v>
      </c>
      <c r="Y30" s="3"/>
      <c r="Z30" s="3"/>
    </row>
    <row r="31" customFormat="false" ht="14.25" hidden="false" customHeight="true" outlineLevel="0" collapsed="false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52"/>
      <c r="M31" s="52"/>
      <c r="N31" s="52"/>
      <c r="O31" s="52"/>
      <c r="P31" s="52"/>
      <c r="Q31" s="52"/>
      <c r="R31" s="52"/>
      <c r="S31" s="52"/>
      <c r="T31" s="52"/>
      <c r="U31" s="3"/>
      <c r="V31" s="3"/>
      <c r="W31" s="3"/>
      <c r="X31" s="3"/>
      <c r="Y31" s="3"/>
      <c r="Z31" s="3"/>
    </row>
    <row r="32" customFormat="false" ht="14.25" hidden="false" customHeight="true" outlineLevel="0" collapsed="false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52"/>
      <c r="M32" s="52"/>
      <c r="N32" s="52"/>
      <c r="O32" s="52"/>
      <c r="P32" s="52"/>
      <c r="Q32" s="52"/>
      <c r="R32" s="52"/>
      <c r="S32" s="52"/>
      <c r="T32" s="52"/>
      <c r="U32" s="3"/>
      <c r="V32" s="3"/>
      <c r="W32" s="3"/>
      <c r="X32" s="3"/>
      <c r="Y32" s="3"/>
      <c r="Z32" s="3"/>
    </row>
    <row r="33" customFormat="false" ht="14.25" hidden="false" customHeight="true" outlineLevel="0" collapsed="false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52"/>
      <c r="M33" s="52"/>
      <c r="N33" s="52"/>
      <c r="O33" s="52"/>
      <c r="P33" s="52"/>
      <c r="Q33" s="52"/>
      <c r="R33" s="52"/>
      <c r="S33" s="52"/>
      <c r="T33" s="52"/>
      <c r="U33" s="3"/>
      <c r="V33" s="3"/>
      <c r="W33" s="3"/>
      <c r="X33" s="3"/>
      <c r="Y33" s="3"/>
      <c r="Z33" s="3"/>
    </row>
    <row r="34" customFormat="false" ht="15" hidden="false" customHeight="true" outlineLevel="0" collapsed="false">
      <c r="A34" s="195" t="n">
        <v>9</v>
      </c>
      <c r="B34" s="196" t="s">
        <v>494</v>
      </c>
      <c r="C34" s="196"/>
      <c r="D34" s="196"/>
      <c r="E34" s="196"/>
      <c r="F34" s="196"/>
      <c r="G34" s="196"/>
      <c r="H34" s="196"/>
      <c r="I34" s="196"/>
      <c r="J34" s="196"/>
      <c r="K34" s="196"/>
      <c r="L34" s="13"/>
      <c r="M34" s="13"/>
      <c r="N34" s="13"/>
      <c r="O34" s="197" t="s">
        <v>370</v>
      </c>
      <c r="P34" s="197"/>
      <c r="Q34" s="69" t="n">
        <v>4</v>
      </c>
      <c r="R34" s="69"/>
      <c r="S34" s="69" t="n">
        <v>6</v>
      </c>
      <c r="T34" s="69"/>
      <c r="U34" s="198" t="n">
        <v>70.48</v>
      </c>
      <c r="V34" s="198"/>
      <c r="W34" s="198"/>
      <c r="X34" s="21" t="n">
        <f aca="false">(Q34/S34)*U34</f>
        <v>46.9866666666667</v>
      </c>
      <c r="Y34" s="21"/>
      <c r="Z34" s="21"/>
    </row>
    <row r="35" customFormat="false" ht="15" hidden="false" customHeight="true" outlineLevel="0" collapsed="false">
      <c r="A35" s="195" t="n">
        <v>10</v>
      </c>
      <c r="B35" s="196" t="s">
        <v>495</v>
      </c>
      <c r="C35" s="196"/>
      <c r="D35" s="196"/>
      <c r="E35" s="196"/>
      <c r="F35" s="196"/>
      <c r="G35" s="196"/>
      <c r="H35" s="196"/>
      <c r="I35" s="196"/>
      <c r="J35" s="196"/>
      <c r="K35" s="196"/>
      <c r="L35" s="13"/>
      <c r="M35" s="13"/>
      <c r="N35" s="13"/>
      <c r="O35" s="197" t="s">
        <v>370</v>
      </c>
      <c r="P35" s="197"/>
      <c r="Q35" s="69" t="n">
        <v>4</v>
      </c>
      <c r="R35" s="69"/>
      <c r="S35" s="69" t="n">
        <v>6</v>
      </c>
      <c r="T35" s="69"/>
      <c r="U35" s="198" t="n">
        <v>35.62</v>
      </c>
      <c r="V35" s="198"/>
      <c r="W35" s="198"/>
      <c r="X35" s="21" t="n">
        <f aca="false">(Q35/S35)*U35</f>
        <v>23.7466666666667</v>
      </c>
      <c r="Y35" s="21"/>
      <c r="Z35" s="21"/>
    </row>
    <row r="36" customFormat="false" ht="15" hidden="false" customHeight="true" outlineLevel="0" collapsed="false">
      <c r="A36" s="195" t="n">
        <v>11</v>
      </c>
      <c r="B36" s="196" t="s">
        <v>491</v>
      </c>
      <c r="C36" s="196"/>
      <c r="D36" s="196"/>
      <c r="E36" s="196"/>
      <c r="F36" s="196"/>
      <c r="G36" s="196"/>
      <c r="H36" s="196"/>
      <c r="I36" s="196"/>
      <c r="J36" s="196"/>
      <c r="K36" s="196"/>
      <c r="L36" s="6" t="s">
        <v>485</v>
      </c>
      <c r="M36" s="6"/>
      <c r="N36" s="6"/>
      <c r="O36" s="197" t="s">
        <v>437</v>
      </c>
      <c r="P36" s="197"/>
      <c r="Q36" s="69" t="n">
        <v>4</v>
      </c>
      <c r="R36" s="69"/>
      <c r="S36" s="69" t="n">
        <v>6</v>
      </c>
      <c r="T36" s="69"/>
      <c r="U36" s="198" t="n">
        <v>11.81</v>
      </c>
      <c r="V36" s="198"/>
      <c r="W36" s="198"/>
      <c r="X36" s="21" t="n">
        <f aca="false">(Q36/S36)*U36</f>
        <v>7.87333333333333</v>
      </c>
      <c r="Y36" s="21"/>
      <c r="Z36" s="21"/>
    </row>
    <row r="37" customFormat="false" ht="34.5" hidden="false" customHeight="true" outlineLevel="0" collapsed="false">
      <c r="A37" s="195" t="n">
        <v>12</v>
      </c>
      <c r="B37" s="196" t="s">
        <v>496</v>
      </c>
      <c r="C37" s="196"/>
      <c r="D37" s="196"/>
      <c r="E37" s="196"/>
      <c r="F37" s="196"/>
      <c r="G37" s="196"/>
      <c r="H37" s="196"/>
      <c r="I37" s="196"/>
      <c r="J37" s="196"/>
      <c r="K37" s="196"/>
      <c r="L37" s="13"/>
      <c r="M37" s="13"/>
      <c r="N37" s="13"/>
      <c r="O37" s="197" t="s">
        <v>370</v>
      </c>
      <c r="P37" s="197"/>
      <c r="Q37" s="69" t="n">
        <v>1</v>
      </c>
      <c r="R37" s="69"/>
      <c r="S37" s="69" t="n">
        <v>12</v>
      </c>
      <c r="T37" s="69"/>
      <c r="U37" s="198" t="n">
        <v>48.22</v>
      </c>
      <c r="V37" s="198"/>
      <c r="W37" s="198"/>
      <c r="X37" s="21" t="n">
        <f aca="false">(Q37/S37)*U37</f>
        <v>4.01833333333333</v>
      </c>
      <c r="Y37" s="21"/>
      <c r="Z37" s="21"/>
      <c r="AC37" s="259"/>
    </row>
    <row r="38" customFormat="false" ht="34.5" hidden="false" customHeight="true" outlineLevel="0" collapsed="false">
      <c r="A38" s="195" t="n">
        <v>13</v>
      </c>
      <c r="B38" s="196" t="s">
        <v>497</v>
      </c>
      <c r="C38" s="196"/>
      <c r="D38" s="196"/>
      <c r="E38" s="196"/>
      <c r="F38" s="196"/>
      <c r="G38" s="196"/>
      <c r="H38" s="196"/>
      <c r="I38" s="196"/>
      <c r="J38" s="196"/>
      <c r="K38" s="196"/>
      <c r="L38" s="13"/>
      <c r="M38" s="13"/>
      <c r="N38" s="13"/>
      <c r="O38" s="197" t="s">
        <v>437</v>
      </c>
      <c r="P38" s="197"/>
      <c r="Q38" s="69" t="n">
        <v>2</v>
      </c>
      <c r="R38" s="69"/>
      <c r="S38" s="69" t="n">
        <v>1</v>
      </c>
      <c r="T38" s="69"/>
      <c r="U38" s="198" t="n">
        <v>11.14</v>
      </c>
      <c r="V38" s="198"/>
      <c r="W38" s="198"/>
      <c r="X38" s="21" t="n">
        <f aca="false">(Q38/S38)*U38</f>
        <v>22.28</v>
      </c>
      <c r="Y38" s="21"/>
      <c r="Z38" s="21"/>
      <c r="AC38" s="259"/>
    </row>
    <row r="39" customFormat="false" ht="34.5" hidden="false" customHeight="true" outlineLevel="0" collapsed="false">
      <c r="A39" s="195" t="n">
        <v>14</v>
      </c>
      <c r="B39" s="196" t="s">
        <v>498</v>
      </c>
      <c r="C39" s="196"/>
      <c r="D39" s="196"/>
      <c r="E39" s="196"/>
      <c r="F39" s="196"/>
      <c r="G39" s="196"/>
      <c r="H39" s="196"/>
      <c r="I39" s="196"/>
      <c r="J39" s="196"/>
      <c r="K39" s="196"/>
      <c r="L39" s="13"/>
      <c r="M39" s="13"/>
      <c r="N39" s="13"/>
      <c r="O39" s="197" t="s">
        <v>370</v>
      </c>
      <c r="P39" s="197"/>
      <c r="Q39" s="69" t="n">
        <v>2</v>
      </c>
      <c r="R39" s="69"/>
      <c r="S39" s="69" t="n">
        <v>6</v>
      </c>
      <c r="T39" s="69"/>
      <c r="U39" s="198" t="n">
        <v>27.63</v>
      </c>
      <c r="V39" s="198"/>
      <c r="W39" s="198"/>
      <c r="X39" s="21" t="n">
        <f aca="false">(Q39/S39)*U39</f>
        <v>9.21</v>
      </c>
      <c r="Y39" s="21"/>
      <c r="Z39" s="21"/>
      <c r="AC39" s="259"/>
    </row>
    <row r="40" customFormat="false" ht="45.75" hidden="false" customHeight="true" outlineLevel="0" collapsed="false">
      <c r="A40" s="195" t="n">
        <v>15</v>
      </c>
      <c r="B40" s="196" t="s">
        <v>499</v>
      </c>
      <c r="C40" s="196"/>
      <c r="D40" s="196"/>
      <c r="E40" s="196"/>
      <c r="F40" s="196"/>
      <c r="G40" s="196"/>
      <c r="H40" s="196"/>
      <c r="I40" s="196"/>
      <c r="J40" s="196"/>
      <c r="K40" s="196"/>
      <c r="L40" s="13"/>
      <c r="M40" s="13"/>
      <c r="N40" s="13"/>
      <c r="O40" s="197" t="s">
        <v>437</v>
      </c>
      <c r="P40" s="197"/>
      <c r="Q40" s="69" t="n">
        <v>2</v>
      </c>
      <c r="R40" s="69"/>
      <c r="S40" s="69" t="n">
        <v>6</v>
      </c>
      <c r="T40" s="69"/>
      <c r="U40" s="198" t="n">
        <v>82.21</v>
      </c>
      <c r="V40" s="198"/>
      <c r="W40" s="198"/>
      <c r="X40" s="21" t="n">
        <f aca="false">(Q40/S40)*U40</f>
        <v>27.4033333333333</v>
      </c>
      <c r="Y40" s="21"/>
      <c r="Z40" s="21"/>
      <c r="AC40" s="259"/>
    </row>
    <row r="41" customFormat="false" ht="15" hidden="false" customHeight="true" outlineLevel="0" collapsed="false">
      <c r="A41" s="231" t="s">
        <v>345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08" t="n">
        <f aca="false">SUM(X34:Z40)</f>
        <v>141.518333333333</v>
      </c>
      <c r="Y41" s="208"/>
      <c r="Z41" s="208"/>
    </row>
    <row r="42" customFormat="false" ht="14.25" hidden="false" customHeight="true" outlineLevel="0" collapsed="false"/>
    <row r="43" customFormat="false" ht="15" hidden="false" customHeight="true" outlineLevel="0" collapsed="false">
      <c r="A43" s="4" t="s">
        <v>42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customFormat="false" ht="15" hidden="false" customHeight="true" outlineLevel="0" collapsed="false">
      <c r="A44" s="3" t="s">
        <v>1</v>
      </c>
      <c r="B44" s="3" t="s">
        <v>481</v>
      </c>
      <c r="C44" s="3"/>
      <c r="D44" s="3"/>
      <c r="E44" s="3"/>
      <c r="F44" s="3"/>
      <c r="G44" s="3"/>
      <c r="H44" s="3"/>
      <c r="I44" s="3"/>
      <c r="J44" s="3"/>
      <c r="K44" s="3"/>
      <c r="L44" s="52" t="s">
        <v>226</v>
      </c>
      <c r="M44" s="52"/>
      <c r="N44" s="52"/>
      <c r="O44" s="52" t="s">
        <v>227</v>
      </c>
      <c r="P44" s="52"/>
      <c r="Q44" s="52" t="s">
        <v>228</v>
      </c>
      <c r="R44" s="52"/>
      <c r="S44" s="52" t="s">
        <v>229</v>
      </c>
      <c r="T44" s="52"/>
      <c r="U44" s="3" t="s">
        <v>230</v>
      </c>
      <c r="V44" s="3"/>
      <c r="W44" s="3"/>
      <c r="X44" s="3" t="s">
        <v>24</v>
      </c>
      <c r="Y44" s="3"/>
      <c r="Z44" s="3"/>
    </row>
    <row r="45" customFormat="false" ht="14.25" hidden="false" customHeight="true" outlineLevel="0" collapsed="false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52"/>
      <c r="M45" s="52"/>
      <c r="N45" s="52"/>
      <c r="O45" s="52"/>
      <c r="P45" s="52"/>
      <c r="Q45" s="52"/>
      <c r="R45" s="52"/>
      <c r="S45" s="52"/>
      <c r="T45" s="52"/>
      <c r="U45" s="3"/>
      <c r="V45" s="3"/>
      <c r="W45" s="3"/>
      <c r="X45" s="3"/>
      <c r="Y45" s="3"/>
      <c r="Z45" s="3"/>
    </row>
    <row r="46" customFormat="false" ht="14.25" hidden="false" customHeight="true" outlineLevel="0" collapsed="false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52"/>
      <c r="M46" s="52"/>
      <c r="N46" s="52"/>
      <c r="O46" s="52"/>
      <c r="P46" s="52"/>
      <c r="Q46" s="52"/>
      <c r="R46" s="52"/>
      <c r="S46" s="52"/>
      <c r="T46" s="52"/>
      <c r="U46" s="3"/>
      <c r="V46" s="3"/>
      <c r="W46" s="3"/>
      <c r="X46" s="3"/>
      <c r="Y46" s="3"/>
      <c r="Z46" s="3"/>
    </row>
    <row r="47" customFormat="false" ht="14.25" hidden="false" customHeight="true" outlineLevel="0" collapsed="false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52"/>
      <c r="M47" s="52"/>
      <c r="N47" s="52"/>
      <c r="O47" s="52"/>
      <c r="P47" s="52"/>
      <c r="Q47" s="52"/>
      <c r="R47" s="52"/>
      <c r="S47" s="52"/>
      <c r="T47" s="52"/>
      <c r="U47" s="3"/>
      <c r="V47" s="3"/>
      <c r="W47" s="3"/>
      <c r="X47" s="3"/>
      <c r="Y47" s="3"/>
      <c r="Z47" s="3"/>
    </row>
    <row r="48" customFormat="false" ht="15" hidden="false" customHeight="true" outlineLevel="0" collapsed="false">
      <c r="A48" s="195" t="n">
        <v>16</v>
      </c>
      <c r="B48" s="196" t="s">
        <v>500</v>
      </c>
      <c r="C48" s="196"/>
      <c r="D48" s="196"/>
      <c r="E48" s="196"/>
      <c r="F48" s="196"/>
      <c r="G48" s="196"/>
      <c r="H48" s="196"/>
      <c r="I48" s="196"/>
      <c r="J48" s="196"/>
      <c r="K48" s="196"/>
      <c r="L48" s="13"/>
      <c r="M48" s="13"/>
      <c r="N48" s="13"/>
      <c r="O48" s="197" t="s">
        <v>370</v>
      </c>
      <c r="P48" s="197"/>
      <c r="Q48" s="69" t="n">
        <v>4</v>
      </c>
      <c r="R48" s="69"/>
      <c r="S48" s="69" t="n">
        <v>6</v>
      </c>
      <c r="T48" s="69"/>
      <c r="U48" s="198" t="n">
        <v>83.86</v>
      </c>
      <c r="V48" s="198"/>
      <c r="W48" s="198"/>
      <c r="X48" s="21" t="n">
        <f aca="false">(Q48/S48)*U48</f>
        <v>55.9066666666667</v>
      </c>
      <c r="Y48" s="21"/>
      <c r="Z48" s="21"/>
    </row>
    <row r="49" customFormat="false" ht="15" hidden="false" customHeight="true" outlineLevel="0" collapsed="false">
      <c r="A49" s="195" t="n">
        <v>17</v>
      </c>
      <c r="B49" s="196" t="s">
        <v>501</v>
      </c>
      <c r="C49" s="196"/>
      <c r="D49" s="196"/>
      <c r="E49" s="196"/>
      <c r="F49" s="196"/>
      <c r="G49" s="196"/>
      <c r="H49" s="196"/>
      <c r="I49" s="196"/>
      <c r="J49" s="196"/>
      <c r="K49" s="196"/>
      <c r="L49" s="13"/>
      <c r="M49" s="13"/>
      <c r="N49" s="13"/>
      <c r="O49" s="197" t="s">
        <v>370</v>
      </c>
      <c r="P49" s="197"/>
      <c r="Q49" s="69" t="n">
        <v>4</v>
      </c>
      <c r="R49" s="69"/>
      <c r="S49" s="69" t="n">
        <v>6</v>
      </c>
      <c r="T49" s="69"/>
      <c r="U49" s="198" t="n">
        <v>80.25</v>
      </c>
      <c r="V49" s="198"/>
      <c r="W49" s="198"/>
      <c r="X49" s="21" t="n">
        <f aca="false">(Q49/S49)*U49</f>
        <v>53.5</v>
      </c>
      <c r="Y49" s="21"/>
      <c r="Z49" s="21"/>
    </row>
    <row r="50" customFormat="false" ht="45" hidden="false" customHeight="true" outlineLevel="0" collapsed="false">
      <c r="A50" s="195" t="n">
        <v>18</v>
      </c>
      <c r="B50" s="196" t="s">
        <v>502</v>
      </c>
      <c r="C50" s="196"/>
      <c r="D50" s="196"/>
      <c r="E50" s="196"/>
      <c r="F50" s="196"/>
      <c r="G50" s="196"/>
      <c r="H50" s="196"/>
      <c r="I50" s="196"/>
      <c r="J50" s="196"/>
      <c r="K50" s="196"/>
      <c r="L50" s="13"/>
      <c r="M50" s="13"/>
      <c r="N50" s="13"/>
      <c r="O50" s="197" t="s">
        <v>370</v>
      </c>
      <c r="P50" s="197"/>
      <c r="Q50" s="69" t="n">
        <v>2</v>
      </c>
      <c r="R50" s="69"/>
      <c r="S50" s="69" t="n">
        <v>6</v>
      </c>
      <c r="T50" s="69"/>
      <c r="U50" s="198" t="n">
        <v>244.66</v>
      </c>
      <c r="V50" s="198"/>
      <c r="W50" s="198"/>
      <c r="X50" s="21" t="n">
        <f aca="false">(Q50/S50)*U50</f>
        <v>81.5533333333333</v>
      </c>
      <c r="Y50" s="21"/>
      <c r="Z50" s="21"/>
    </row>
    <row r="51" customFormat="false" ht="34.5" hidden="false" customHeight="true" outlineLevel="0" collapsed="false">
      <c r="A51" s="195" t="n">
        <v>19</v>
      </c>
      <c r="B51" s="196" t="s">
        <v>503</v>
      </c>
      <c r="C51" s="196"/>
      <c r="D51" s="196"/>
      <c r="E51" s="196"/>
      <c r="F51" s="196"/>
      <c r="G51" s="196"/>
      <c r="H51" s="196"/>
      <c r="I51" s="196"/>
      <c r="J51" s="196"/>
      <c r="K51" s="196"/>
      <c r="L51" s="13"/>
      <c r="M51" s="13"/>
      <c r="N51" s="13"/>
      <c r="O51" s="197" t="s">
        <v>370</v>
      </c>
      <c r="P51" s="197"/>
      <c r="Q51" s="69" t="n">
        <v>2</v>
      </c>
      <c r="R51" s="69"/>
      <c r="S51" s="69" t="n">
        <v>6</v>
      </c>
      <c r="T51" s="69"/>
      <c r="U51" s="198" t="n">
        <v>12.63</v>
      </c>
      <c r="V51" s="198"/>
      <c r="W51" s="198"/>
      <c r="X51" s="21" t="n">
        <f aca="false">(Q51/S51)*U51</f>
        <v>4.21</v>
      </c>
      <c r="Y51" s="21"/>
      <c r="Z51" s="21"/>
      <c r="AC51" s="259"/>
    </row>
    <row r="52" customFormat="false" ht="34.5" hidden="false" customHeight="true" outlineLevel="0" collapsed="false">
      <c r="A52" s="195" t="n">
        <v>20</v>
      </c>
      <c r="B52" s="196" t="s">
        <v>504</v>
      </c>
      <c r="C52" s="196"/>
      <c r="D52" s="196"/>
      <c r="E52" s="196"/>
      <c r="F52" s="196"/>
      <c r="G52" s="196"/>
      <c r="H52" s="196"/>
      <c r="I52" s="196"/>
      <c r="J52" s="196"/>
      <c r="K52" s="196"/>
      <c r="L52" s="6" t="s">
        <v>485</v>
      </c>
      <c r="M52" s="6"/>
      <c r="N52" s="6"/>
      <c r="O52" s="197" t="s">
        <v>437</v>
      </c>
      <c r="P52" s="197"/>
      <c r="Q52" s="69" t="n">
        <v>4</v>
      </c>
      <c r="R52" s="69"/>
      <c r="S52" s="69" t="n">
        <v>6</v>
      </c>
      <c r="T52" s="69"/>
      <c r="U52" s="198" t="n">
        <v>92.72</v>
      </c>
      <c r="V52" s="198"/>
      <c r="W52" s="198"/>
      <c r="X52" s="21" t="n">
        <f aca="false">(Q52/S52)*U52</f>
        <v>61.8133333333333</v>
      </c>
      <c r="Y52" s="21"/>
      <c r="Z52" s="21"/>
      <c r="AC52" s="259"/>
    </row>
    <row r="53" customFormat="false" ht="34.5" hidden="false" customHeight="true" outlineLevel="0" collapsed="false">
      <c r="A53" s="195" t="n">
        <v>21</v>
      </c>
      <c r="B53" s="196" t="s">
        <v>505</v>
      </c>
      <c r="C53" s="196"/>
      <c r="D53" s="196"/>
      <c r="E53" s="196"/>
      <c r="F53" s="196"/>
      <c r="G53" s="196"/>
      <c r="H53" s="196"/>
      <c r="I53" s="196"/>
      <c r="J53" s="196"/>
      <c r="K53" s="196"/>
      <c r="L53" s="6" t="s">
        <v>487</v>
      </c>
      <c r="M53" s="6"/>
      <c r="N53" s="6"/>
      <c r="O53" s="197" t="s">
        <v>437</v>
      </c>
      <c r="P53" s="197"/>
      <c r="Q53" s="69" t="n">
        <v>2</v>
      </c>
      <c r="R53" s="69"/>
      <c r="S53" s="69" t="n">
        <v>6</v>
      </c>
      <c r="T53" s="69"/>
      <c r="U53" s="198" t="n">
        <v>24.32</v>
      </c>
      <c r="V53" s="198"/>
      <c r="W53" s="198"/>
      <c r="X53" s="21" t="n">
        <f aca="false">(Q53/S53)*U53</f>
        <v>8.10666666666667</v>
      </c>
      <c r="Y53" s="21"/>
      <c r="Z53" s="21"/>
      <c r="AC53" s="259"/>
    </row>
    <row r="54" customFormat="false" ht="15" hidden="false" customHeight="true" outlineLevel="0" collapsed="false">
      <c r="A54" s="231" t="s">
        <v>345</v>
      </c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08" t="n">
        <f aca="false">SUM(X48:Z53)</f>
        <v>265.09</v>
      </c>
      <c r="Y54" s="208"/>
      <c r="Z54" s="208"/>
    </row>
    <row r="55" customFormat="false" ht="14.25" hidden="false" customHeight="true" outlineLevel="0" collapsed="false"/>
    <row r="56" customFormat="false" ht="15" hidden="false" customHeight="true" outlineLevel="0" collapsed="false">
      <c r="A56" s="4" t="s">
        <v>506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customFormat="false" ht="15" hidden="false" customHeight="true" outlineLevel="0" collapsed="false">
      <c r="A57" s="3" t="s">
        <v>1</v>
      </c>
      <c r="B57" s="3" t="s">
        <v>481</v>
      </c>
      <c r="C57" s="3"/>
      <c r="D57" s="3"/>
      <c r="E57" s="3"/>
      <c r="F57" s="3"/>
      <c r="G57" s="3"/>
      <c r="H57" s="3"/>
      <c r="I57" s="3"/>
      <c r="J57" s="3"/>
      <c r="K57" s="3"/>
      <c r="L57" s="52" t="s">
        <v>226</v>
      </c>
      <c r="M57" s="52"/>
      <c r="N57" s="52"/>
      <c r="O57" s="52" t="s">
        <v>227</v>
      </c>
      <c r="P57" s="52"/>
      <c r="Q57" s="52" t="s">
        <v>228</v>
      </c>
      <c r="R57" s="52"/>
      <c r="S57" s="52" t="s">
        <v>229</v>
      </c>
      <c r="T57" s="52"/>
      <c r="U57" s="3" t="s">
        <v>230</v>
      </c>
      <c r="V57" s="3"/>
      <c r="W57" s="3"/>
      <c r="X57" s="3" t="s">
        <v>24</v>
      </c>
      <c r="Y57" s="3"/>
      <c r="Z57" s="3"/>
    </row>
    <row r="58" customFormat="false" ht="14.25" hidden="false" customHeight="true" outlineLevel="0" collapsed="false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52"/>
      <c r="M58" s="52"/>
      <c r="N58" s="52"/>
      <c r="O58" s="52"/>
      <c r="P58" s="52"/>
      <c r="Q58" s="52"/>
      <c r="R58" s="52"/>
      <c r="S58" s="52"/>
      <c r="T58" s="52"/>
      <c r="U58" s="3"/>
      <c r="V58" s="3"/>
      <c r="W58" s="3"/>
      <c r="X58" s="3"/>
      <c r="Y58" s="3"/>
      <c r="Z58" s="3"/>
    </row>
    <row r="59" customFormat="false" ht="14.25" hidden="false" customHeight="true" outlineLevel="0" collapsed="false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52"/>
      <c r="M59" s="52"/>
      <c r="N59" s="52"/>
      <c r="O59" s="52"/>
      <c r="P59" s="52"/>
      <c r="Q59" s="52"/>
      <c r="R59" s="52"/>
      <c r="S59" s="52"/>
      <c r="T59" s="52"/>
      <c r="U59" s="3"/>
      <c r="V59" s="3"/>
      <c r="W59" s="3"/>
      <c r="X59" s="3"/>
      <c r="Y59" s="3"/>
      <c r="Z59" s="3"/>
    </row>
    <row r="60" customFormat="false" ht="14.25" hidden="false" customHeight="true" outlineLevel="0" collapsed="false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52"/>
      <c r="M60" s="52"/>
      <c r="N60" s="52"/>
      <c r="O60" s="52"/>
      <c r="P60" s="52"/>
      <c r="Q60" s="52"/>
      <c r="R60" s="52"/>
      <c r="S60" s="52"/>
      <c r="T60" s="52"/>
      <c r="U60" s="3"/>
      <c r="V60" s="3"/>
      <c r="W60" s="3"/>
      <c r="X60" s="3"/>
      <c r="Y60" s="3"/>
      <c r="Z60" s="3"/>
    </row>
    <row r="61" customFormat="false" ht="15" hidden="false" customHeight="true" outlineLevel="0" collapsed="false">
      <c r="A61" s="195" t="n">
        <v>22</v>
      </c>
      <c r="B61" s="196" t="s">
        <v>507</v>
      </c>
      <c r="C61" s="196"/>
      <c r="D61" s="196"/>
      <c r="E61" s="196"/>
      <c r="F61" s="196"/>
      <c r="G61" s="196"/>
      <c r="H61" s="196"/>
      <c r="I61" s="196"/>
      <c r="J61" s="196"/>
      <c r="K61" s="196"/>
      <c r="L61" s="6"/>
      <c r="M61" s="6"/>
      <c r="N61" s="6"/>
      <c r="O61" s="197" t="s">
        <v>370</v>
      </c>
      <c r="P61" s="197"/>
      <c r="Q61" s="69" t="n">
        <v>4</v>
      </c>
      <c r="R61" s="69"/>
      <c r="S61" s="69" t="n">
        <v>6</v>
      </c>
      <c r="T61" s="69"/>
      <c r="U61" s="198" t="n">
        <v>83.26</v>
      </c>
      <c r="V61" s="198"/>
      <c r="W61" s="198"/>
      <c r="X61" s="21" t="n">
        <f aca="false">(Q61/S61)*U61</f>
        <v>55.5066666666667</v>
      </c>
      <c r="Y61" s="21"/>
      <c r="Z61" s="21"/>
    </row>
    <row r="62" customFormat="false" ht="24" hidden="false" customHeight="true" outlineLevel="0" collapsed="false">
      <c r="A62" s="195" t="n">
        <v>23</v>
      </c>
      <c r="B62" s="196" t="s">
        <v>508</v>
      </c>
      <c r="C62" s="196"/>
      <c r="D62" s="196"/>
      <c r="E62" s="196"/>
      <c r="F62" s="196"/>
      <c r="G62" s="196"/>
      <c r="H62" s="196"/>
      <c r="I62" s="196"/>
      <c r="J62" s="196"/>
      <c r="K62" s="196"/>
      <c r="L62" s="6"/>
      <c r="M62" s="6"/>
      <c r="N62" s="6"/>
      <c r="O62" s="197" t="s">
        <v>370</v>
      </c>
      <c r="P62" s="197"/>
      <c r="Q62" s="69" t="n">
        <v>4</v>
      </c>
      <c r="R62" s="69"/>
      <c r="S62" s="69" t="n">
        <v>6</v>
      </c>
      <c r="T62" s="69"/>
      <c r="U62" s="198" t="n">
        <v>99.9</v>
      </c>
      <c r="V62" s="198"/>
      <c r="W62" s="198"/>
      <c r="X62" s="21" t="n">
        <f aca="false">(Q62/S62)*U62</f>
        <v>66.6</v>
      </c>
      <c r="Y62" s="21"/>
      <c r="Z62" s="21"/>
    </row>
    <row r="63" customFormat="false" ht="52.5" hidden="false" customHeight="true" outlineLevel="0" collapsed="false">
      <c r="A63" s="195" t="n">
        <v>24</v>
      </c>
      <c r="B63" s="196" t="s">
        <v>509</v>
      </c>
      <c r="C63" s="196"/>
      <c r="D63" s="196"/>
      <c r="E63" s="196"/>
      <c r="F63" s="196"/>
      <c r="G63" s="196"/>
      <c r="H63" s="196"/>
      <c r="I63" s="196"/>
      <c r="J63" s="196"/>
      <c r="K63" s="196"/>
      <c r="L63" s="6"/>
      <c r="M63" s="6"/>
      <c r="N63" s="6"/>
      <c r="O63" s="197" t="s">
        <v>370</v>
      </c>
      <c r="P63" s="197"/>
      <c r="Q63" s="69" t="n">
        <v>4</v>
      </c>
      <c r="R63" s="69"/>
      <c r="S63" s="69" t="n">
        <v>6</v>
      </c>
      <c r="T63" s="69"/>
      <c r="U63" s="198" t="n">
        <v>105.59</v>
      </c>
      <c r="V63" s="198"/>
      <c r="W63" s="198"/>
      <c r="X63" s="21" t="n">
        <f aca="false">(Q63/S63)*U63</f>
        <v>70.3933333333333</v>
      </c>
      <c r="Y63" s="21"/>
      <c r="Z63" s="21"/>
    </row>
    <row r="64" customFormat="false" ht="41.25" hidden="false" customHeight="true" outlineLevel="0" collapsed="false">
      <c r="A64" s="195" t="n">
        <v>25</v>
      </c>
      <c r="B64" s="196" t="s">
        <v>510</v>
      </c>
      <c r="C64" s="196"/>
      <c r="D64" s="196"/>
      <c r="E64" s="196"/>
      <c r="F64" s="196"/>
      <c r="G64" s="196"/>
      <c r="H64" s="196"/>
      <c r="I64" s="196"/>
      <c r="J64" s="196"/>
      <c r="K64" s="196"/>
      <c r="L64" s="6"/>
      <c r="M64" s="6"/>
      <c r="N64" s="6"/>
      <c r="O64" s="197" t="s">
        <v>370</v>
      </c>
      <c r="P64" s="197"/>
      <c r="Q64" s="69" t="n">
        <v>2</v>
      </c>
      <c r="R64" s="69"/>
      <c r="S64" s="69" t="n">
        <v>6</v>
      </c>
      <c r="T64" s="69"/>
      <c r="U64" s="198" t="n">
        <v>112.66</v>
      </c>
      <c r="V64" s="198"/>
      <c r="W64" s="198"/>
      <c r="X64" s="21" t="n">
        <f aca="false">(Q64/S64)*U64</f>
        <v>37.5533333333333</v>
      </c>
      <c r="Y64" s="21"/>
      <c r="Z64" s="21"/>
      <c r="AC64" s="259"/>
    </row>
    <row r="65" customFormat="false" ht="15" hidden="false" customHeight="true" outlineLevel="0" collapsed="false">
      <c r="A65" s="195" t="n">
        <v>26</v>
      </c>
      <c r="B65" s="196" t="s">
        <v>503</v>
      </c>
      <c r="C65" s="196"/>
      <c r="D65" s="196"/>
      <c r="E65" s="196"/>
      <c r="F65" s="196"/>
      <c r="G65" s="196"/>
      <c r="H65" s="196"/>
      <c r="I65" s="196"/>
      <c r="J65" s="196"/>
      <c r="K65" s="196"/>
      <c r="L65" s="6"/>
      <c r="M65" s="6"/>
      <c r="N65" s="6"/>
      <c r="O65" s="197" t="s">
        <v>370</v>
      </c>
      <c r="P65" s="197"/>
      <c r="Q65" s="69" t="n">
        <v>2</v>
      </c>
      <c r="R65" s="69"/>
      <c r="S65" s="69" t="n">
        <v>6</v>
      </c>
      <c r="T65" s="69"/>
      <c r="U65" s="198" t="n">
        <v>12.63</v>
      </c>
      <c r="V65" s="198"/>
      <c r="W65" s="198"/>
      <c r="X65" s="21" t="n">
        <f aca="false">(Q65/S65)*U65</f>
        <v>4.21</v>
      </c>
      <c r="Y65" s="21"/>
      <c r="Z65" s="21"/>
      <c r="AC65" s="259"/>
    </row>
    <row r="66" customFormat="false" ht="15" hidden="false" customHeight="true" outlineLevel="0" collapsed="false">
      <c r="A66" s="195" t="n">
        <v>27</v>
      </c>
      <c r="B66" s="196" t="s">
        <v>505</v>
      </c>
      <c r="C66" s="196"/>
      <c r="D66" s="196"/>
      <c r="E66" s="196"/>
      <c r="F66" s="196"/>
      <c r="G66" s="196"/>
      <c r="H66" s="196"/>
      <c r="I66" s="196"/>
      <c r="J66" s="196"/>
      <c r="K66" s="196"/>
      <c r="L66" s="6" t="s">
        <v>485</v>
      </c>
      <c r="M66" s="6"/>
      <c r="N66" s="6"/>
      <c r="O66" s="197" t="s">
        <v>437</v>
      </c>
      <c r="P66" s="197"/>
      <c r="Q66" s="69" t="n">
        <v>4</v>
      </c>
      <c r="R66" s="69"/>
      <c r="S66" s="69" t="n">
        <v>6</v>
      </c>
      <c r="T66" s="69"/>
      <c r="U66" s="198" t="n">
        <v>25</v>
      </c>
      <c r="V66" s="198"/>
      <c r="W66" s="198"/>
      <c r="X66" s="21" t="n">
        <f aca="false">(Q66/S66)*U66</f>
        <v>16.6666666666667</v>
      </c>
      <c r="Y66" s="21"/>
      <c r="Z66" s="21"/>
      <c r="AC66" s="259"/>
    </row>
    <row r="67" customFormat="false" ht="15" hidden="false" customHeight="true" outlineLevel="0" collapsed="false">
      <c r="A67" s="195" t="n">
        <v>28</v>
      </c>
      <c r="B67" s="196" t="s">
        <v>504</v>
      </c>
      <c r="C67" s="196"/>
      <c r="D67" s="196"/>
      <c r="E67" s="196"/>
      <c r="F67" s="196"/>
      <c r="G67" s="196"/>
      <c r="H67" s="196"/>
      <c r="I67" s="196"/>
      <c r="J67" s="196"/>
      <c r="K67" s="196"/>
      <c r="L67" s="69" t="s">
        <v>487</v>
      </c>
      <c r="M67" s="69"/>
      <c r="N67" s="69"/>
      <c r="O67" s="197" t="s">
        <v>437</v>
      </c>
      <c r="P67" s="197"/>
      <c r="Q67" s="69" t="n">
        <v>2</v>
      </c>
      <c r="R67" s="69"/>
      <c r="S67" s="69" t="n">
        <v>6</v>
      </c>
      <c r="T67" s="69"/>
      <c r="U67" s="198" t="n">
        <v>92.74</v>
      </c>
      <c r="V67" s="198"/>
      <c r="W67" s="198"/>
      <c r="X67" s="21" t="n">
        <f aca="false">(Q67/S67)*U67</f>
        <v>30.9133333333333</v>
      </c>
      <c r="Y67" s="21"/>
      <c r="Z67" s="21"/>
      <c r="AC67" s="259"/>
    </row>
    <row r="68" customFormat="false" ht="15" hidden="false" customHeight="true" outlineLevel="0" collapsed="false">
      <c r="A68" s="231" t="s">
        <v>345</v>
      </c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08" t="n">
        <f aca="false">SUM(X61:Z67)</f>
        <v>281.843333333333</v>
      </c>
      <c r="Y68" s="208"/>
      <c r="Z68" s="208"/>
    </row>
    <row r="69" customFormat="false" ht="14.25" hidden="false" customHeight="true" outlineLevel="0" collapsed="false"/>
    <row r="70" customFormat="false" ht="15" hidden="false" customHeight="true" outlineLevel="0" collapsed="false">
      <c r="A70" s="4" t="s">
        <v>25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customFormat="false" ht="15" hidden="false" customHeight="true" outlineLevel="0" collapsed="false">
      <c r="A71" s="3" t="s">
        <v>1</v>
      </c>
      <c r="B71" s="3" t="s">
        <v>481</v>
      </c>
      <c r="C71" s="3"/>
      <c r="D71" s="3"/>
      <c r="E71" s="3"/>
      <c r="F71" s="3"/>
      <c r="G71" s="3"/>
      <c r="H71" s="3"/>
      <c r="I71" s="3"/>
      <c r="J71" s="3"/>
      <c r="K71" s="3"/>
      <c r="L71" s="52" t="s">
        <v>226</v>
      </c>
      <c r="M71" s="52"/>
      <c r="N71" s="52"/>
      <c r="O71" s="52" t="s">
        <v>227</v>
      </c>
      <c r="P71" s="52"/>
      <c r="Q71" s="52" t="s">
        <v>228</v>
      </c>
      <c r="R71" s="52"/>
      <c r="S71" s="52" t="s">
        <v>229</v>
      </c>
      <c r="T71" s="52"/>
      <c r="U71" s="3" t="s">
        <v>230</v>
      </c>
      <c r="V71" s="3"/>
      <c r="W71" s="3"/>
      <c r="X71" s="3" t="s">
        <v>24</v>
      </c>
      <c r="Y71" s="3"/>
      <c r="Z71" s="3"/>
    </row>
    <row r="72" customFormat="false" ht="14.25" hidden="false" customHeight="true" outlineLevel="0" collapsed="false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52"/>
      <c r="M72" s="52"/>
      <c r="N72" s="52"/>
      <c r="O72" s="52"/>
      <c r="P72" s="52"/>
      <c r="Q72" s="52"/>
      <c r="R72" s="52"/>
      <c r="S72" s="52"/>
      <c r="T72" s="52"/>
      <c r="U72" s="3"/>
      <c r="V72" s="3"/>
      <c r="W72" s="3"/>
      <c r="X72" s="3"/>
      <c r="Y72" s="3"/>
      <c r="Z72" s="3"/>
    </row>
    <row r="73" customFormat="false" ht="14.25" hidden="false" customHeight="true" outlineLevel="0" collapsed="false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52"/>
      <c r="M73" s="52"/>
      <c r="N73" s="52"/>
      <c r="O73" s="52"/>
      <c r="P73" s="52"/>
      <c r="Q73" s="52"/>
      <c r="R73" s="52"/>
      <c r="S73" s="52"/>
      <c r="T73" s="52"/>
      <c r="U73" s="3"/>
      <c r="V73" s="3"/>
      <c r="W73" s="3"/>
      <c r="X73" s="3"/>
      <c r="Y73" s="3"/>
      <c r="Z73" s="3"/>
    </row>
    <row r="74" customFormat="false" ht="14.25" hidden="false" customHeight="true" outlineLevel="0" collapsed="false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52"/>
      <c r="M74" s="52"/>
      <c r="N74" s="52"/>
      <c r="O74" s="52"/>
      <c r="P74" s="52"/>
      <c r="Q74" s="52"/>
      <c r="R74" s="52"/>
      <c r="S74" s="52"/>
      <c r="T74" s="52"/>
      <c r="U74" s="3"/>
      <c r="V74" s="3"/>
      <c r="W74" s="3"/>
      <c r="X74" s="3"/>
      <c r="Y74" s="3"/>
      <c r="Z74" s="3"/>
    </row>
    <row r="75" customFormat="false" ht="33" hidden="false" customHeight="true" outlineLevel="0" collapsed="false">
      <c r="A75" s="195" t="n">
        <v>29</v>
      </c>
      <c r="B75" s="196" t="s">
        <v>511</v>
      </c>
      <c r="C75" s="196"/>
      <c r="D75" s="196"/>
      <c r="E75" s="196"/>
      <c r="F75" s="196"/>
      <c r="G75" s="196"/>
      <c r="H75" s="196"/>
      <c r="I75" s="196"/>
      <c r="J75" s="196"/>
      <c r="K75" s="196"/>
      <c r="L75" s="6"/>
      <c r="M75" s="6"/>
      <c r="N75" s="6"/>
      <c r="O75" s="197" t="s">
        <v>370</v>
      </c>
      <c r="P75" s="197"/>
      <c r="Q75" s="69" t="n">
        <v>4</v>
      </c>
      <c r="R75" s="69"/>
      <c r="S75" s="69" t="n">
        <v>6</v>
      </c>
      <c r="T75" s="69"/>
      <c r="U75" s="198" t="n">
        <v>65.78</v>
      </c>
      <c r="V75" s="198"/>
      <c r="W75" s="198"/>
      <c r="X75" s="21" t="n">
        <f aca="false">(Q75/S75)*U75</f>
        <v>43.8533333333333</v>
      </c>
      <c r="Y75" s="21"/>
      <c r="Z75" s="21"/>
    </row>
    <row r="76" customFormat="false" ht="15" hidden="false" customHeight="true" outlineLevel="0" collapsed="false">
      <c r="A76" s="195" t="n">
        <v>30</v>
      </c>
      <c r="B76" s="196" t="s">
        <v>512</v>
      </c>
      <c r="C76" s="196"/>
      <c r="D76" s="196"/>
      <c r="E76" s="196"/>
      <c r="F76" s="196"/>
      <c r="G76" s="196"/>
      <c r="H76" s="196"/>
      <c r="I76" s="196"/>
      <c r="J76" s="196"/>
      <c r="K76" s="196"/>
      <c r="L76" s="6"/>
      <c r="M76" s="6"/>
      <c r="N76" s="6"/>
      <c r="O76" s="197" t="s">
        <v>370</v>
      </c>
      <c r="P76" s="197"/>
      <c r="Q76" s="69" t="n">
        <v>2</v>
      </c>
      <c r="R76" s="69"/>
      <c r="S76" s="69" t="n">
        <v>6</v>
      </c>
      <c r="T76" s="69"/>
      <c r="U76" s="198" t="n">
        <v>41</v>
      </c>
      <c r="V76" s="198"/>
      <c r="W76" s="198"/>
      <c r="X76" s="21" t="n">
        <f aca="false">(Q76/S76)*U76</f>
        <v>13.6666666666667</v>
      </c>
      <c r="Y76" s="21"/>
      <c r="Z76" s="21"/>
    </row>
    <row r="77" customFormat="false" ht="15" hidden="false" customHeight="true" outlineLevel="0" collapsed="false">
      <c r="A77" s="195" t="n">
        <v>31</v>
      </c>
      <c r="B77" s="196" t="s">
        <v>513</v>
      </c>
      <c r="C77" s="196"/>
      <c r="D77" s="196"/>
      <c r="E77" s="196"/>
      <c r="F77" s="196"/>
      <c r="G77" s="196"/>
      <c r="H77" s="196"/>
      <c r="I77" s="196"/>
      <c r="J77" s="196"/>
      <c r="K77" s="196"/>
      <c r="L77" s="6"/>
      <c r="M77" s="6"/>
      <c r="N77" s="6"/>
      <c r="O77" s="197" t="s">
        <v>370</v>
      </c>
      <c r="P77" s="197"/>
      <c r="Q77" s="69" t="n">
        <v>2</v>
      </c>
      <c r="R77" s="69"/>
      <c r="S77" s="69" t="n">
        <v>6</v>
      </c>
      <c r="T77" s="69"/>
      <c r="U77" s="198" t="n">
        <v>46.99</v>
      </c>
      <c r="V77" s="198"/>
      <c r="W77" s="198"/>
      <c r="X77" s="21" t="n">
        <f aca="false">(Q77/S77)*U77</f>
        <v>15.6633333333333</v>
      </c>
      <c r="Y77" s="21"/>
      <c r="Z77" s="21"/>
    </row>
    <row r="78" customFormat="false" ht="15" hidden="false" customHeight="true" outlineLevel="0" collapsed="false">
      <c r="A78" s="195" t="n">
        <v>32</v>
      </c>
      <c r="B78" s="196" t="s">
        <v>514</v>
      </c>
      <c r="C78" s="196"/>
      <c r="D78" s="196"/>
      <c r="E78" s="196"/>
      <c r="F78" s="196"/>
      <c r="G78" s="196"/>
      <c r="H78" s="196"/>
      <c r="I78" s="196"/>
      <c r="J78" s="196"/>
      <c r="K78" s="196"/>
      <c r="L78" s="6" t="s">
        <v>485</v>
      </c>
      <c r="M78" s="6"/>
      <c r="N78" s="6"/>
      <c r="O78" s="197" t="s">
        <v>437</v>
      </c>
      <c r="P78" s="197"/>
      <c r="Q78" s="69" t="n">
        <v>4</v>
      </c>
      <c r="R78" s="69"/>
      <c r="S78" s="69" t="n">
        <v>6</v>
      </c>
      <c r="T78" s="69"/>
      <c r="U78" s="198" t="n">
        <v>11.77</v>
      </c>
      <c r="V78" s="198"/>
      <c r="W78" s="198"/>
      <c r="X78" s="21" t="n">
        <f aca="false">(Q78/S78)*U78</f>
        <v>7.84666666666667</v>
      </c>
      <c r="Y78" s="21"/>
      <c r="Z78" s="21"/>
    </row>
    <row r="79" customFormat="false" ht="15" hidden="false" customHeight="true" outlineLevel="0" collapsed="false">
      <c r="A79" s="195" t="n">
        <v>33</v>
      </c>
      <c r="B79" s="196" t="s">
        <v>515</v>
      </c>
      <c r="C79" s="196"/>
      <c r="D79" s="196"/>
      <c r="E79" s="196"/>
      <c r="F79" s="196"/>
      <c r="G79" s="196"/>
      <c r="H79" s="196"/>
      <c r="I79" s="196"/>
      <c r="J79" s="196"/>
      <c r="K79" s="196"/>
      <c r="L79" s="6"/>
      <c r="M79" s="6"/>
      <c r="N79" s="6"/>
      <c r="O79" s="197" t="s">
        <v>437</v>
      </c>
      <c r="P79" s="197"/>
      <c r="Q79" s="69" t="n">
        <v>2</v>
      </c>
      <c r="R79" s="69"/>
      <c r="S79" s="69" t="n">
        <v>6</v>
      </c>
      <c r="T79" s="69"/>
      <c r="U79" s="198" t="n">
        <v>58.48</v>
      </c>
      <c r="V79" s="198"/>
      <c r="W79" s="198"/>
      <c r="X79" s="21" t="n">
        <f aca="false">(Q79/S79)*U79</f>
        <v>19.4933333333333</v>
      </c>
      <c r="Y79" s="21"/>
      <c r="Z79" s="21"/>
    </row>
    <row r="80" customFormat="false" ht="15" hidden="false" customHeight="true" outlineLevel="0" collapsed="false">
      <c r="A80" s="231" t="s">
        <v>345</v>
      </c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08" t="n">
        <f aca="false">SUM(X75:Z79)</f>
        <v>100.523333333333</v>
      </c>
      <c r="Y80" s="208"/>
      <c r="Z80" s="208"/>
    </row>
    <row r="81" customFormat="false" ht="14.25" hidden="false" customHeight="true" outlineLevel="0" collapsed="false"/>
    <row r="82" customFormat="false" ht="15" hidden="false" customHeight="true" outlineLevel="0" collapsed="false">
      <c r="A82" s="4" t="s">
        <v>49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customFormat="false" ht="15" hidden="false" customHeight="true" outlineLevel="0" collapsed="false">
      <c r="A83" s="3" t="s">
        <v>1</v>
      </c>
      <c r="B83" s="3" t="s">
        <v>481</v>
      </c>
      <c r="C83" s="3"/>
      <c r="D83" s="3"/>
      <c r="E83" s="3"/>
      <c r="F83" s="3"/>
      <c r="G83" s="3"/>
      <c r="H83" s="3"/>
      <c r="I83" s="3"/>
      <c r="J83" s="3"/>
      <c r="K83" s="3"/>
      <c r="L83" s="52" t="s">
        <v>226</v>
      </c>
      <c r="M83" s="52"/>
      <c r="N83" s="52"/>
      <c r="O83" s="52" t="s">
        <v>227</v>
      </c>
      <c r="P83" s="52"/>
      <c r="Q83" s="52" t="s">
        <v>228</v>
      </c>
      <c r="R83" s="52"/>
      <c r="S83" s="52" t="s">
        <v>229</v>
      </c>
      <c r="T83" s="52"/>
      <c r="U83" s="3" t="s">
        <v>230</v>
      </c>
      <c r="V83" s="3"/>
      <c r="W83" s="3"/>
      <c r="X83" s="3" t="s">
        <v>24</v>
      </c>
      <c r="Y83" s="3"/>
      <c r="Z83" s="3"/>
    </row>
    <row r="84" customFormat="false" ht="14.25" hidden="false" customHeight="true" outlineLevel="0" collapsed="false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52"/>
      <c r="M84" s="52"/>
      <c r="N84" s="52"/>
      <c r="O84" s="52"/>
      <c r="P84" s="52"/>
      <c r="Q84" s="52"/>
      <c r="R84" s="52"/>
      <c r="S84" s="52"/>
      <c r="T84" s="52"/>
      <c r="U84" s="3"/>
      <c r="V84" s="3"/>
      <c r="W84" s="3"/>
      <c r="X84" s="3"/>
      <c r="Y84" s="3"/>
      <c r="Z84" s="3"/>
    </row>
    <row r="85" customFormat="false" ht="14.25" hidden="false" customHeight="true" outlineLevel="0" collapsed="false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52"/>
      <c r="M85" s="52"/>
      <c r="N85" s="52"/>
      <c r="O85" s="52"/>
      <c r="P85" s="52"/>
      <c r="Q85" s="52"/>
      <c r="R85" s="52"/>
      <c r="S85" s="52"/>
      <c r="T85" s="52"/>
      <c r="U85" s="3"/>
      <c r="V85" s="3"/>
      <c r="W85" s="3"/>
      <c r="X85" s="3"/>
      <c r="Y85" s="3"/>
      <c r="Z85" s="3"/>
    </row>
    <row r="86" customFormat="false" ht="14.25" hidden="false" customHeight="true" outlineLevel="0" collapsed="false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52"/>
      <c r="M86" s="52"/>
      <c r="N86" s="52"/>
      <c r="O86" s="52"/>
      <c r="P86" s="52"/>
      <c r="Q86" s="52"/>
      <c r="R86" s="52"/>
      <c r="S86" s="52"/>
      <c r="T86" s="52"/>
      <c r="U86" s="3"/>
      <c r="V86" s="3"/>
      <c r="W86" s="3"/>
      <c r="X86" s="3"/>
      <c r="Y86" s="3"/>
      <c r="Z86" s="3"/>
    </row>
    <row r="87" customFormat="false" ht="15" hidden="false" customHeight="true" outlineLevel="0" collapsed="false">
      <c r="A87" s="195" t="n">
        <v>34</v>
      </c>
      <c r="B87" s="196" t="s">
        <v>500</v>
      </c>
      <c r="C87" s="196"/>
      <c r="D87" s="196"/>
      <c r="E87" s="196"/>
      <c r="F87" s="196"/>
      <c r="G87" s="196"/>
      <c r="H87" s="196"/>
      <c r="I87" s="196"/>
      <c r="J87" s="196"/>
      <c r="K87" s="196"/>
      <c r="L87" s="6"/>
      <c r="M87" s="6"/>
      <c r="N87" s="6"/>
      <c r="O87" s="197" t="s">
        <v>370</v>
      </c>
      <c r="P87" s="197"/>
      <c r="Q87" s="69" t="n">
        <v>4</v>
      </c>
      <c r="R87" s="69"/>
      <c r="S87" s="69" t="n">
        <v>6</v>
      </c>
      <c r="T87" s="69"/>
      <c r="U87" s="198" t="n">
        <v>88.34</v>
      </c>
      <c r="V87" s="198"/>
      <c r="W87" s="198"/>
      <c r="X87" s="21" t="n">
        <f aca="false">(Q87/S87)*U87</f>
        <v>58.8933333333333</v>
      </c>
      <c r="Y87" s="21"/>
      <c r="Z87" s="21"/>
    </row>
    <row r="88" customFormat="false" ht="181.5" hidden="false" customHeight="true" outlineLevel="0" collapsed="false">
      <c r="A88" s="195" t="n">
        <v>35</v>
      </c>
      <c r="B88" s="196" t="s">
        <v>516</v>
      </c>
      <c r="C88" s="196"/>
      <c r="D88" s="196"/>
      <c r="E88" s="196"/>
      <c r="F88" s="196"/>
      <c r="G88" s="196"/>
      <c r="H88" s="196"/>
      <c r="I88" s="196"/>
      <c r="J88" s="196"/>
      <c r="K88" s="196"/>
      <c r="L88" s="6"/>
      <c r="M88" s="6"/>
      <c r="N88" s="6"/>
      <c r="O88" s="197" t="s">
        <v>370</v>
      </c>
      <c r="P88" s="197"/>
      <c r="Q88" s="69" t="n">
        <v>4</v>
      </c>
      <c r="R88" s="69"/>
      <c r="S88" s="69" t="n">
        <v>6</v>
      </c>
      <c r="T88" s="69"/>
      <c r="U88" s="198" t="n">
        <v>93.77</v>
      </c>
      <c r="V88" s="198"/>
      <c r="W88" s="198"/>
      <c r="X88" s="21" t="n">
        <f aca="false">(Q88/S88)*U88</f>
        <v>62.5133333333333</v>
      </c>
      <c r="Y88" s="21"/>
      <c r="Z88" s="21"/>
    </row>
    <row r="89" customFormat="false" ht="64.5" hidden="false" customHeight="true" outlineLevel="0" collapsed="false">
      <c r="A89" s="195" t="n">
        <v>36</v>
      </c>
      <c r="B89" s="196" t="s">
        <v>517</v>
      </c>
      <c r="C89" s="196"/>
      <c r="D89" s="196"/>
      <c r="E89" s="196"/>
      <c r="F89" s="196"/>
      <c r="G89" s="196"/>
      <c r="H89" s="196"/>
      <c r="I89" s="196"/>
      <c r="J89" s="196"/>
      <c r="K89" s="196"/>
      <c r="L89" s="6"/>
      <c r="M89" s="6"/>
      <c r="N89" s="6"/>
      <c r="O89" s="197" t="s">
        <v>370</v>
      </c>
      <c r="P89" s="197"/>
      <c r="Q89" s="69" t="n">
        <v>4</v>
      </c>
      <c r="R89" s="69"/>
      <c r="S89" s="69" t="n">
        <v>6</v>
      </c>
      <c r="T89" s="69"/>
      <c r="U89" s="198" t="n">
        <v>62.67</v>
      </c>
      <c r="V89" s="198"/>
      <c r="W89" s="198"/>
      <c r="X89" s="21" t="n">
        <f aca="false">(Q89/S89)*U89</f>
        <v>41.78</v>
      </c>
      <c r="Y89" s="21"/>
      <c r="Z89" s="21"/>
    </row>
    <row r="90" customFormat="false" ht="108" hidden="false" customHeight="true" outlineLevel="0" collapsed="false">
      <c r="A90" s="195" t="n">
        <v>37</v>
      </c>
      <c r="B90" s="196" t="s">
        <v>504</v>
      </c>
      <c r="C90" s="196"/>
      <c r="D90" s="196"/>
      <c r="E90" s="196"/>
      <c r="F90" s="196"/>
      <c r="G90" s="196"/>
      <c r="H90" s="196"/>
      <c r="I90" s="196"/>
      <c r="J90" s="196"/>
      <c r="K90" s="196"/>
      <c r="L90" s="6" t="s">
        <v>487</v>
      </c>
      <c r="M90" s="6"/>
      <c r="N90" s="6"/>
      <c r="O90" s="197" t="s">
        <v>370</v>
      </c>
      <c r="P90" s="197"/>
      <c r="Q90" s="69" t="n">
        <v>2</v>
      </c>
      <c r="R90" s="69"/>
      <c r="S90" s="69" t="n">
        <v>6</v>
      </c>
      <c r="T90" s="69"/>
      <c r="U90" s="198" t="n">
        <v>92.74</v>
      </c>
      <c r="V90" s="198"/>
      <c r="W90" s="198"/>
      <c r="X90" s="21" t="n">
        <f aca="false">(Q90/S90)*U90</f>
        <v>30.9133333333333</v>
      </c>
      <c r="Y90" s="21"/>
      <c r="Z90" s="21"/>
    </row>
    <row r="91" customFormat="false" ht="15" hidden="false" customHeight="true" outlineLevel="0" collapsed="false">
      <c r="A91" s="195" t="n">
        <v>38</v>
      </c>
      <c r="B91" s="196" t="s">
        <v>505</v>
      </c>
      <c r="C91" s="196"/>
      <c r="D91" s="196"/>
      <c r="E91" s="196"/>
      <c r="F91" s="196"/>
      <c r="G91" s="196"/>
      <c r="H91" s="196"/>
      <c r="I91" s="196"/>
      <c r="J91" s="196"/>
      <c r="K91" s="196"/>
      <c r="L91" s="6" t="s">
        <v>485</v>
      </c>
      <c r="M91" s="6"/>
      <c r="N91" s="6"/>
      <c r="O91" s="197" t="s">
        <v>370</v>
      </c>
      <c r="P91" s="197"/>
      <c r="Q91" s="69" t="n">
        <v>4</v>
      </c>
      <c r="R91" s="69"/>
      <c r="S91" s="69" t="n">
        <v>6</v>
      </c>
      <c r="T91" s="69"/>
      <c r="U91" s="198" t="n">
        <v>18.18</v>
      </c>
      <c r="V91" s="198"/>
      <c r="W91" s="198"/>
      <c r="X91" s="21" t="n">
        <f aca="false">(Q91/S91)*U91</f>
        <v>12.12</v>
      </c>
      <c r="Y91" s="21"/>
      <c r="Z91" s="21"/>
    </row>
    <row r="92" customFormat="false" ht="15" hidden="false" customHeight="true" outlineLevel="0" collapsed="false">
      <c r="A92" s="231" t="s">
        <v>345</v>
      </c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08" t="n">
        <f aca="false">SUM(X87:Z91)</f>
        <v>206.22</v>
      </c>
      <c r="Y92" s="208"/>
      <c r="Z92" s="208"/>
    </row>
    <row r="93" customFormat="false" ht="14.25" hidden="false" customHeight="true" outlineLevel="0" collapsed="false"/>
    <row r="94" customFormat="false" ht="14.25" hidden="false" customHeight="true" outlineLevel="0" collapsed="false"/>
    <row r="95" customFormat="false" ht="28.35" hidden="false" customHeight="true" outlineLevel="0" collapsed="false">
      <c r="A95" s="4" t="s">
        <v>518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customFormat="false" ht="28.35" hidden="false" customHeight="true" outlineLevel="0" collapsed="false">
      <c r="A96" s="3" t="s">
        <v>1</v>
      </c>
      <c r="B96" s="3" t="s">
        <v>481</v>
      </c>
      <c r="C96" s="3"/>
      <c r="D96" s="3"/>
      <c r="E96" s="3"/>
      <c r="F96" s="3"/>
      <c r="G96" s="3"/>
      <c r="H96" s="3"/>
      <c r="I96" s="3"/>
      <c r="J96" s="3"/>
      <c r="K96" s="3"/>
      <c r="L96" s="52" t="s">
        <v>226</v>
      </c>
      <c r="M96" s="52"/>
      <c r="N96" s="52"/>
      <c r="O96" s="52" t="s">
        <v>227</v>
      </c>
      <c r="P96" s="52"/>
      <c r="Q96" s="52" t="s">
        <v>228</v>
      </c>
      <c r="R96" s="52"/>
      <c r="S96" s="52" t="s">
        <v>229</v>
      </c>
      <c r="T96" s="52"/>
      <c r="U96" s="3" t="s">
        <v>230</v>
      </c>
      <c r="V96" s="3"/>
      <c r="W96" s="3"/>
      <c r="X96" s="3" t="s">
        <v>24</v>
      </c>
      <c r="Y96" s="3"/>
      <c r="Z96" s="3"/>
    </row>
    <row r="97" customFormat="false" ht="28.35" hidden="false" customHeight="true" outlineLevel="0" collapsed="false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52"/>
      <c r="M97" s="52"/>
      <c r="N97" s="52"/>
      <c r="O97" s="52"/>
      <c r="P97" s="52"/>
      <c r="Q97" s="52"/>
      <c r="R97" s="52"/>
      <c r="S97" s="52"/>
      <c r="T97" s="52"/>
      <c r="U97" s="3"/>
      <c r="V97" s="3"/>
      <c r="W97" s="3"/>
      <c r="X97" s="3"/>
      <c r="Y97" s="3"/>
      <c r="Z97" s="3"/>
    </row>
    <row r="98" customFormat="false" ht="28.35" hidden="false" customHeight="true" outlineLevel="0" collapsed="false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52"/>
      <c r="M98" s="52"/>
      <c r="N98" s="52"/>
      <c r="O98" s="52"/>
      <c r="P98" s="52"/>
      <c r="Q98" s="52"/>
      <c r="R98" s="52"/>
      <c r="S98" s="52"/>
      <c r="T98" s="52"/>
      <c r="U98" s="3"/>
      <c r="V98" s="3"/>
      <c r="W98" s="3"/>
      <c r="X98" s="3"/>
      <c r="Y98" s="3"/>
      <c r="Z98" s="3"/>
    </row>
    <row r="99" customFormat="false" ht="28.35" hidden="false" customHeight="true" outlineLevel="0" collapsed="false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52"/>
      <c r="M99" s="52"/>
      <c r="N99" s="52"/>
      <c r="O99" s="52"/>
      <c r="P99" s="52"/>
      <c r="Q99" s="52"/>
      <c r="R99" s="52"/>
      <c r="S99" s="52"/>
      <c r="T99" s="52"/>
      <c r="U99" s="3"/>
      <c r="V99" s="3"/>
      <c r="W99" s="3"/>
      <c r="X99" s="3"/>
      <c r="Y99" s="3"/>
      <c r="Z99" s="3"/>
    </row>
    <row r="100" customFormat="false" ht="28.35" hidden="false" customHeight="true" outlineLevel="0" collapsed="false">
      <c r="A100" s="195" t="n">
        <v>39</v>
      </c>
      <c r="B100" s="196" t="s">
        <v>500</v>
      </c>
      <c r="C100" s="196"/>
      <c r="D100" s="196"/>
      <c r="E100" s="196"/>
      <c r="F100" s="196"/>
      <c r="G100" s="196"/>
      <c r="H100" s="196"/>
      <c r="I100" s="196"/>
      <c r="J100" s="196"/>
      <c r="K100" s="196"/>
      <c r="L100" s="13"/>
      <c r="M100" s="13"/>
      <c r="N100" s="13"/>
      <c r="O100" s="197" t="s">
        <v>370</v>
      </c>
      <c r="P100" s="197"/>
      <c r="Q100" s="69" t="n">
        <v>4</v>
      </c>
      <c r="R100" s="69"/>
      <c r="S100" s="69" t="n">
        <v>6</v>
      </c>
      <c r="T100" s="69"/>
      <c r="U100" s="198" t="n">
        <v>83.86</v>
      </c>
      <c r="V100" s="198"/>
      <c r="W100" s="198"/>
      <c r="X100" s="21" t="n">
        <f aca="false">(Q100/S100)*U100</f>
        <v>55.9066666666667</v>
      </c>
      <c r="Y100" s="21"/>
      <c r="Z100" s="21"/>
    </row>
    <row r="101" customFormat="false" ht="28.35" hidden="false" customHeight="true" outlineLevel="0" collapsed="false">
      <c r="A101" s="195" t="n">
        <v>40</v>
      </c>
      <c r="B101" s="196" t="s">
        <v>519</v>
      </c>
      <c r="C101" s="196"/>
      <c r="D101" s="196"/>
      <c r="E101" s="196"/>
      <c r="F101" s="196"/>
      <c r="G101" s="196"/>
      <c r="H101" s="196"/>
      <c r="I101" s="196"/>
      <c r="J101" s="196"/>
      <c r="K101" s="196"/>
      <c r="L101" s="13"/>
      <c r="M101" s="13"/>
      <c r="N101" s="13"/>
      <c r="O101" s="197" t="s">
        <v>370</v>
      </c>
      <c r="P101" s="197"/>
      <c r="Q101" s="69" t="n">
        <v>4</v>
      </c>
      <c r="R101" s="69"/>
      <c r="S101" s="69" t="n">
        <v>6</v>
      </c>
      <c r="T101" s="69"/>
      <c r="U101" s="198" t="n">
        <v>85.8</v>
      </c>
      <c r="V101" s="198"/>
      <c r="W101" s="198"/>
      <c r="X101" s="21" t="n">
        <f aca="false">(Q101/S101)*U101</f>
        <v>57.2</v>
      </c>
      <c r="Y101" s="21"/>
      <c r="Z101" s="21"/>
    </row>
    <row r="102" customFormat="false" ht="28.35" hidden="false" customHeight="true" outlineLevel="0" collapsed="false">
      <c r="A102" s="195" t="n">
        <v>41</v>
      </c>
      <c r="B102" s="196" t="s">
        <v>510</v>
      </c>
      <c r="C102" s="196"/>
      <c r="D102" s="196"/>
      <c r="E102" s="196"/>
      <c r="F102" s="196"/>
      <c r="G102" s="196"/>
      <c r="H102" s="196"/>
      <c r="I102" s="196"/>
      <c r="J102" s="196"/>
      <c r="K102" s="196"/>
      <c r="L102" s="13"/>
      <c r="M102" s="13"/>
      <c r="N102" s="13"/>
      <c r="O102" s="197" t="s">
        <v>370</v>
      </c>
      <c r="P102" s="197"/>
      <c r="Q102" s="69" t="n">
        <v>2</v>
      </c>
      <c r="R102" s="69"/>
      <c r="S102" s="69" t="n">
        <v>6</v>
      </c>
      <c r="T102" s="69"/>
      <c r="U102" s="198" t="n">
        <v>247.6</v>
      </c>
      <c r="V102" s="198"/>
      <c r="W102" s="198"/>
      <c r="X102" s="21" t="n">
        <f aca="false">(Q102/S102)*U102</f>
        <v>82.5333333333333</v>
      </c>
      <c r="Y102" s="21"/>
      <c r="Z102" s="21"/>
    </row>
    <row r="103" customFormat="false" ht="28.35" hidden="false" customHeight="true" outlineLevel="0" collapsed="false">
      <c r="A103" s="195" t="n">
        <v>42</v>
      </c>
      <c r="B103" s="196" t="s">
        <v>503</v>
      </c>
      <c r="C103" s="196"/>
      <c r="D103" s="196"/>
      <c r="E103" s="196"/>
      <c r="F103" s="196"/>
      <c r="G103" s="196"/>
      <c r="H103" s="196"/>
      <c r="I103" s="196"/>
      <c r="J103" s="196"/>
      <c r="K103" s="196"/>
      <c r="L103" s="13"/>
      <c r="M103" s="13"/>
      <c r="N103" s="13"/>
      <c r="O103" s="197" t="s">
        <v>370</v>
      </c>
      <c r="P103" s="197"/>
      <c r="Q103" s="69" t="n">
        <v>2</v>
      </c>
      <c r="R103" s="69"/>
      <c r="S103" s="69" t="n">
        <v>6</v>
      </c>
      <c r="T103" s="69"/>
      <c r="U103" s="198" t="n">
        <v>12</v>
      </c>
      <c r="V103" s="198"/>
      <c r="W103" s="198"/>
      <c r="X103" s="21" t="n">
        <f aca="false">(Q103/S103)*U103</f>
        <v>4</v>
      </c>
      <c r="Y103" s="21"/>
      <c r="Z103" s="21"/>
    </row>
    <row r="104" customFormat="false" ht="28.35" hidden="false" customHeight="true" outlineLevel="0" collapsed="false">
      <c r="A104" s="195" t="n">
        <v>43</v>
      </c>
      <c r="B104" s="196" t="s">
        <v>505</v>
      </c>
      <c r="C104" s="196"/>
      <c r="D104" s="196"/>
      <c r="E104" s="196"/>
      <c r="F104" s="196"/>
      <c r="G104" s="196"/>
      <c r="H104" s="196"/>
      <c r="I104" s="196"/>
      <c r="J104" s="196"/>
      <c r="K104" s="196"/>
      <c r="L104" s="6" t="s">
        <v>485</v>
      </c>
      <c r="M104" s="6"/>
      <c r="N104" s="6"/>
      <c r="O104" s="197" t="s">
        <v>437</v>
      </c>
      <c r="P104" s="197"/>
      <c r="Q104" s="69" t="n">
        <v>4</v>
      </c>
      <c r="R104" s="69"/>
      <c r="S104" s="69" t="n">
        <v>6</v>
      </c>
      <c r="T104" s="69"/>
      <c r="U104" s="198" t="n">
        <v>24.32</v>
      </c>
      <c r="V104" s="198"/>
      <c r="W104" s="198"/>
      <c r="X104" s="21" t="n">
        <f aca="false">(Q104/S104)*U104</f>
        <v>16.2133333333333</v>
      </c>
      <c r="Y104" s="21"/>
      <c r="Z104" s="21"/>
    </row>
    <row r="105" customFormat="false" ht="28.35" hidden="false" customHeight="true" outlineLevel="0" collapsed="false">
      <c r="A105" s="195" t="n">
        <v>44</v>
      </c>
      <c r="B105" s="196" t="s">
        <v>504</v>
      </c>
      <c r="C105" s="196"/>
      <c r="D105" s="196"/>
      <c r="E105" s="196"/>
      <c r="F105" s="196"/>
      <c r="G105" s="196"/>
      <c r="H105" s="196"/>
      <c r="I105" s="196"/>
      <c r="J105" s="196"/>
      <c r="K105" s="196"/>
      <c r="L105" s="69" t="s">
        <v>487</v>
      </c>
      <c r="M105" s="69"/>
      <c r="N105" s="69"/>
      <c r="O105" s="197" t="s">
        <v>437</v>
      </c>
      <c r="P105" s="197"/>
      <c r="Q105" s="69" t="n">
        <v>2</v>
      </c>
      <c r="R105" s="69"/>
      <c r="S105" s="69" t="n">
        <v>6</v>
      </c>
      <c r="T105" s="69"/>
      <c r="U105" s="198" t="n">
        <v>92.74</v>
      </c>
      <c r="V105" s="198"/>
      <c r="W105" s="198"/>
      <c r="X105" s="21" t="n">
        <f aca="false">(Q105/S105)*U105</f>
        <v>30.9133333333333</v>
      </c>
      <c r="Y105" s="21"/>
      <c r="Z105" s="21"/>
    </row>
    <row r="106" customFormat="false" ht="28.35" hidden="false" customHeight="true" outlineLevel="0" collapsed="false">
      <c r="A106" s="231" t="s">
        <v>345</v>
      </c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08" t="n">
        <f aca="false">SUM(X100:Z105)</f>
        <v>246.766666666667</v>
      </c>
      <c r="Y106" s="208"/>
      <c r="Z106" s="208"/>
    </row>
    <row r="107" customFormat="false" ht="14.25" hidden="false" customHeight="true" outlineLevel="0" collapsed="false"/>
    <row r="108" customFormat="false" ht="14.25" hidden="false" customHeight="true" outlineLevel="0" collapsed="false"/>
    <row r="109" customFormat="false" ht="14.25" hidden="false" customHeight="true" outlineLevel="0" collapsed="false"/>
    <row r="110" customFormat="false" ht="14.25" hidden="false" customHeight="true" outlineLevel="0" collapsed="false"/>
    <row r="111" customFormat="false" ht="14.25" hidden="false" customHeight="true" outlineLevel="0" collapsed="false"/>
    <row r="112" customFormat="false" ht="14.25" hidden="false" customHeight="true" outlineLevel="0" collapsed="false"/>
    <row r="113" customFormat="false" ht="14.25" hidden="false" customHeight="true" outlineLevel="0" collapsed="false"/>
    <row r="114" customFormat="false" ht="14.25" hidden="false" customHeight="true" outlineLevel="0" collapsed="false"/>
    <row r="115" customFormat="false" ht="14.25" hidden="false" customHeight="true" outlineLevel="0" collapsed="false"/>
    <row r="116" customFormat="false" ht="14.25" hidden="false" customHeight="true" outlineLevel="0" collapsed="false"/>
    <row r="117" customFormat="false" ht="14.25" hidden="false" customHeight="true" outlineLevel="0" collapsed="false"/>
    <row r="118" customFormat="false" ht="14.25" hidden="false" customHeight="true" outlineLevel="0" collapsed="false"/>
    <row r="119" customFormat="false" ht="14.25" hidden="false" customHeight="true" outlineLevel="0" collapsed="false"/>
    <row r="120" customFormat="false" ht="14.25" hidden="false" customHeight="true" outlineLevel="0" collapsed="false"/>
    <row r="121" customFormat="false" ht="14.25" hidden="false" customHeight="true" outlineLevel="0" collapsed="false"/>
    <row r="122" customFormat="false" ht="14.25" hidden="false" customHeight="true" outlineLevel="0" collapsed="false"/>
    <row r="123" customFormat="false" ht="14.25" hidden="false" customHeight="true" outlineLevel="0" collapsed="false"/>
    <row r="124" customFormat="false" ht="14.25" hidden="false" customHeight="true" outlineLevel="0" collapsed="false"/>
    <row r="125" customFormat="false" ht="14.25" hidden="false" customHeight="true" outlineLevel="0" collapsed="false"/>
    <row r="126" customFormat="false" ht="14.25" hidden="false" customHeight="true" outlineLevel="0" collapsed="false"/>
    <row r="127" customFormat="false" ht="14.25" hidden="false" customHeight="true" outlineLevel="0" collapsed="false"/>
    <row r="128" customFormat="false" ht="14.25" hidden="false" customHeight="true" outlineLevel="0" collapsed="false"/>
    <row r="129" customFormat="false" ht="14.25" hidden="false" customHeight="true" outlineLevel="0" collapsed="false"/>
    <row r="130" customFormat="false" ht="14.25" hidden="false" customHeight="true" outlineLevel="0" collapsed="false"/>
    <row r="131" customFormat="false" ht="14.25" hidden="false" customHeight="true" outlineLevel="0" collapsed="false"/>
    <row r="132" customFormat="false" ht="14.25" hidden="false" customHeight="true" outlineLevel="0" collapsed="false"/>
    <row r="133" customFormat="false" ht="14.25" hidden="false" customHeight="true" outlineLevel="0" collapsed="false"/>
    <row r="134" customFormat="false" ht="14.25" hidden="false" customHeight="true" outlineLevel="0" collapsed="false"/>
    <row r="135" customFormat="false" ht="14.25" hidden="false" customHeight="true" outlineLevel="0" collapsed="false"/>
    <row r="136" customFormat="false" ht="14.25" hidden="false" customHeight="true" outlineLevel="0" collapsed="false"/>
    <row r="137" customFormat="false" ht="14.25" hidden="false" customHeight="true" outlineLevel="0" collapsed="false"/>
    <row r="138" customFormat="false" ht="14.25" hidden="false" customHeight="true" outlineLevel="0" collapsed="false"/>
    <row r="139" customFormat="false" ht="14.25" hidden="false" customHeight="true" outlineLevel="0" collapsed="false"/>
    <row r="140" customFormat="false" ht="14.25" hidden="false" customHeight="true" outlineLevel="0" collapsed="false"/>
    <row r="141" customFormat="false" ht="14.25" hidden="false" customHeight="true" outlineLevel="0" collapsed="false"/>
    <row r="142" customFormat="false" ht="14.25" hidden="false" customHeight="true" outlineLevel="0" collapsed="false"/>
    <row r="143" customFormat="false" ht="14.25" hidden="false" customHeight="true" outlineLevel="0" collapsed="false"/>
    <row r="144" customFormat="false" ht="14.25" hidden="false" customHeight="true" outlineLevel="0" collapsed="false"/>
    <row r="145" customFormat="false" ht="14.25" hidden="false" customHeight="true" outlineLevel="0" collapsed="false"/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398">
    <mergeCell ref="A1:Z2"/>
    <mergeCell ref="A4:Z5"/>
    <mergeCell ref="A7:Z7"/>
    <mergeCell ref="A8:A11"/>
    <mergeCell ref="B8:K11"/>
    <mergeCell ref="L8:N11"/>
    <mergeCell ref="O8:P11"/>
    <mergeCell ref="Q8:R11"/>
    <mergeCell ref="S8:T11"/>
    <mergeCell ref="U8:W11"/>
    <mergeCell ref="X8:Z11"/>
    <mergeCell ref="B12:K12"/>
    <mergeCell ref="L12:N12"/>
    <mergeCell ref="O12:P12"/>
    <mergeCell ref="Q12:R12"/>
    <mergeCell ref="S12:T12"/>
    <mergeCell ref="U12:W12"/>
    <mergeCell ref="X12:Z12"/>
    <mergeCell ref="B13:K13"/>
    <mergeCell ref="L13:N13"/>
    <mergeCell ref="O13:P13"/>
    <mergeCell ref="Q13:R13"/>
    <mergeCell ref="S13:T13"/>
    <mergeCell ref="U13:W13"/>
    <mergeCell ref="X13:Z13"/>
    <mergeCell ref="B14:K14"/>
    <mergeCell ref="L14:N14"/>
    <mergeCell ref="O14:P14"/>
    <mergeCell ref="Q14:R14"/>
    <mergeCell ref="S14:T14"/>
    <mergeCell ref="U14:W14"/>
    <mergeCell ref="X14:Z14"/>
    <mergeCell ref="B15:K15"/>
    <mergeCell ref="L15:N15"/>
    <mergeCell ref="O15:P15"/>
    <mergeCell ref="Q15:R15"/>
    <mergeCell ref="S15:T15"/>
    <mergeCell ref="U15:W15"/>
    <mergeCell ref="X15:Z15"/>
    <mergeCell ref="A16:W16"/>
    <mergeCell ref="X16:Z16"/>
    <mergeCell ref="A18:Z18"/>
    <mergeCell ref="A19:A22"/>
    <mergeCell ref="B19:K22"/>
    <mergeCell ref="L19:N22"/>
    <mergeCell ref="O19:P22"/>
    <mergeCell ref="Q19:R22"/>
    <mergeCell ref="S19:T22"/>
    <mergeCell ref="U19:W22"/>
    <mergeCell ref="X19:Z22"/>
    <mergeCell ref="B23:K23"/>
    <mergeCell ref="L23:N23"/>
    <mergeCell ref="O23:P23"/>
    <mergeCell ref="Q23:R23"/>
    <mergeCell ref="S23:T23"/>
    <mergeCell ref="U23:W23"/>
    <mergeCell ref="X23:Z23"/>
    <mergeCell ref="B24:K24"/>
    <mergeCell ref="L24:N24"/>
    <mergeCell ref="O24:P24"/>
    <mergeCell ref="Q24:R24"/>
    <mergeCell ref="S24:T24"/>
    <mergeCell ref="U24:W24"/>
    <mergeCell ref="X24:Z24"/>
    <mergeCell ref="B25:K25"/>
    <mergeCell ref="L25:N25"/>
    <mergeCell ref="O25:P25"/>
    <mergeCell ref="Q25:R25"/>
    <mergeCell ref="S25:T25"/>
    <mergeCell ref="U25:W25"/>
    <mergeCell ref="X25:Z25"/>
    <mergeCell ref="B26:K26"/>
    <mergeCell ref="L26:N26"/>
    <mergeCell ref="O26:P26"/>
    <mergeCell ref="Q26:R26"/>
    <mergeCell ref="S26:T26"/>
    <mergeCell ref="U26:W26"/>
    <mergeCell ref="X26:Z26"/>
    <mergeCell ref="A27:W27"/>
    <mergeCell ref="X27:Z27"/>
    <mergeCell ref="A29:Z29"/>
    <mergeCell ref="A30:A33"/>
    <mergeCell ref="B30:K33"/>
    <mergeCell ref="L30:N33"/>
    <mergeCell ref="O30:P33"/>
    <mergeCell ref="Q30:R33"/>
    <mergeCell ref="S30:T33"/>
    <mergeCell ref="U30:W33"/>
    <mergeCell ref="X30:Z33"/>
    <mergeCell ref="B34:K34"/>
    <mergeCell ref="L34:N34"/>
    <mergeCell ref="O34:P34"/>
    <mergeCell ref="Q34:R34"/>
    <mergeCell ref="S34:T34"/>
    <mergeCell ref="U34:W34"/>
    <mergeCell ref="X34:Z34"/>
    <mergeCell ref="B35:K35"/>
    <mergeCell ref="L35:N35"/>
    <mergeCell ref="O35:P35"/>
    <mergeCell ref="Q35:R35"/>
    <mergeCell ref="S35:T35"/>
    <mergeCell ref="U35:W35"/>
    <mergeCell ref="X35:Z35"/>
    <mergeCell ref="B36:K36"/>
    <mergeCell ref="L36:N36"/>
    <mergeCell ref="O36:P36"/>
    <mergeCell ref="Q36:R36"/>
    <mergeCell ref="S36:T36"/>
    <mergeCell ref="U36:W36"/>
    <mergeCell ref="X36:Z36"/>
    <mergeCell ref="B37:K37"/>
    <mergeCell ref="L37:N37"/>
    <mergeCell ref="O37:P37"/>
    <mergeCell ref="Q37:R37"/>
    <mergeCell ref="S37:T37"/>
    <mergeCell ref="U37:W37"/>
    <mergeCell ref="X37:Z37"/>
    <mergeCell ref="B38:K38"/>
    <mergeCell ref="L38:N38"/>
    <mergeCell ref="O38:P38"/>
    <mergeCell ref="Q38:R38"/>
    <mergeCell ref="S38:T38"/>
    <mergeCell ref="U38:W38"/>
    <mergeCell ref="X38:Z38"/>
    <mergeCell ref="B39:K39"/>
    <mergeCell ref="L39:N39"/>
    <mergeCell ref="O39:P39"/>
    <mergeCell ref="Q39:R39"/>
    <mergeCell ref="S39:T39"/>
    <mergeCell ref="U39:W39"/>
    <mergeCell ref="X39:Z39"/>
    <mergeCell ref="B40:K40"/>
    <mergeCell ref="L40:N40"/>
    <mergeCell ref="O40:P40"/>
    <mergeCell ref="Q40:R40"/>
    <mergeCell ref="S40:T40"/>
    <mergeCell ref="U40:W40"/>
    <mergeCell ref="X40:Z40"/>
    <mergeCell ref="A41:W41"/>
    <mergeCell ref="X41:Z41"/>
    <mergeCell ref="A43:Z43"/>
    <mergeCell ref="A44:A47"/>
    <mergeCell ref="B44:K47"/>
    <mergeCell ref="L44:N47"/>
    <mergeCell ref="O44:P47"/>
    <mergeCell ref="Q44:R47"/>
    <mergeCell ref="S44:T47"/>
    <mergeCell ref="U44:W47"/>
    <mergeCell ref="X44:Z47"/>
    <mergeCell ref="B48:K48"/>
    <mergeCell ref="L48:N48"/>
    <mergeCell ref="O48:P48"/>
    <mergeCell ref="Q48:R48"/>
    <mergeCell ref="S48:T48"/>
    <mergeCell ref="U48:W48"/>
    <mergeCell ref="X48:Z48"/>
    <mergeCell ref="B49:K49"/>
    <mergeCell ref="L49:N49"/>
    <mergeCell ref="O49:P49"/>
    <mergeCell ref="Q49:R49"/>
    <mergeCell ref="S49:T49"/>
    <mergeCell ref="U49:W49"/>
    <mergeCell ref="X49:Z49"/>
    <mergeCell ref="B50:K50"/>
    <mergeCell ref="L50:N50"/>
    <mergeCell ref="O50:P50"/>
    <mergeCell ref="Q50:R50"/>
    <mergeCell ref="S50:T50"/>
    <mergeCell ref="U50:W50"/>
    <mergeCell ref="X50:Z50"/>
    <mergeCell ref="B51:K51"/>
    <mergeCell ref="L51:N51"/>
    <mergeCell ref="O51:P51"/>
    <mergeCell ref="Q51:R51"/>
    <mergeCell ref="S51:T51"/>
    <mergeCell ref="U51:W51"/>
    <mergeCell ref="X51:Z51"/>
    <mergeCell ref="B52:K52"/>
    <mergeCell ref="L52:N52"/>
    <mergeCell ref="O52:P52"/>
    <mergeCell ref="Q52:R52"/>
    <mergeCell ref="S52:T52"/>
    <mergeCell ref="U52:W52"/>
    <mergeCell ref="X52:Z52"/>
    <mergeCell ref="B53:K53"/>
    <mergeCell ref="L53:N53"/>
    <mergeCell ref="O53:P53"/>
    <mergeCell ref="Q53:R53"/>
    <mergeCell ref="S53:T53"/>
    <mergeCell ref="U53:W53"/>
    <mergeCell ref="X53:Z53"/>
    <mergeCell ref="A54:W54"/>
    <mergeCell ref="X54:Z54"/>
    <mergeCell ref="A56:Z56"/>
    <mergeCell ref="A57:A60"/>
    <mergeCell ref="B57:K60"/>
    <mergeCell ref="L57:N60"/>
    <mergeCell ref="O57:P60"/>
    <mergeCell ref="Q57:R60"/>
    <mergeCell ref="S57:T60"/>
    <mergeCell ref="U57:W60"/>
    <mergeCell ref="X57:Z60"/>
    <mergeCell ref="B61:K61"/>
    <mergeCell ref="L61:N61"/>
    <mergeCell ref="O61:P61"/>
    <mergeCell ref="Q61:R61"/>
    <mergeCell ref="S61:T61"/>
    <mergeCell ref="U61:W61"/>
    <mergeCell ref="X61:Z61"/>
    <mergeCell ref="B62:K62"/>
    <mergeCell ref="L62:N62"/>
    <mergeCell ref="O62:P62"/>
    <mergeCell ref="Q62:R62"/>
    <mergeCell ref="S62:T62"/>
    <mergeCell ref="U62:W62"/>
    <mergeCell ref="X62:Z62"/>
    <mergeCell ref="B63:K63"/>
    <mergeCell ref="L63:N63"/>
    <mergeCell ref="O63:P63"/>
    <mergeCell ref="Q63:R63"/>
    <mergeCell ref="S63:T63"/>
    <mergeCell ref="U63:W63"/>
    <mergeCell ref="X63:Z63"/>
    <mergeCell ref="B64:K64"/>
    <mergeCell ref="L64:N64"/>
    <mergeCell ref="O64:P64"/>
    <mergeCell ref="Q64:R64"/>
    <mergeCell ref="S64:T64"/>
    <mergeCell ref="U64:W64"/>
    <mergeCell ref="X64:Z64"/>
    <mergeCell ref="B65:K65"/>
    <mergeCell ref="L65:N65"/>
    <mergeCell ref="O65:P65"/>
    <mergeCell ref="Q65:R65"/>
    <mergeCell ref="S65:T65"/>
    <mergeCell ref="U65:W65"/>
    <mergeCell ref="X65:Z65"/>
    <mergeCell ref="B66:K66"/>
    <mergeCell ref="L66:N66"/>
    <mergeCell ref="O66:P66"/>
    <mergeCell ref="Q66:R66"/>
    <mergeCell ref="S66:T66"/>
    <mergeCell ref="U66:W66"/>
    <mergeCell ref="X66:Z66"/>
    <mergeCell ref="B67:K67"/>
    <mergeCell ref="L67:N67"/>
    <mergeCell ref="O67:P67"/>
    <mergeCell ref="Q67:R67"/>
    <mergeCell ref="S67:T67"/>
    <mergeCell ref="U67:W67"/>
    <mergeCell ref="X67:Z67"/>
    <mergeCell ref="A68:W68"/>
    <mergeCell ref="X68:Z68"/>
    <mergeCell ref="A70:Z70"/>
    <mergeCell ref="A71:A74"/>
    <mergeCell ref="B71:K74"/>
    <mergeCell ref="L71:N74"/>
    <mergeCell ref="O71:P74"/>
    <mergeCell ref="Q71:R74"/>
    <mergeCell ref="S71:T74"/>
    <mergeCell ref="U71:W74"/>
    <mergeCell ref="X71:Z74"/>
    <mergeCell ref="B75:K75"/>
    <mergeCell ref="L75:N75"/>
    <mergeCell ref="O75:P75"/>
    <mergeCell ref="Q75:R75"/>
    <mergeCell ref="S75:T75"/>
    <mergeCell ref="U75:W75"/>
    <mergeCell ref="X75:Z75"/>
    <mergeCell ref="B76:K76"/>
    <mergeCell ref="L76:N76"/>
    <mergeCell ref="O76:P76"/>
    <mergeCell ref="Q76:R76"/>
    <mergeCell ref="S76:T76"/>
    <mergeCell ref="U76:W76"/>
    <mergeCell ref="X76:Z76"/>
    <mergeCell ref="B77:K77"/>
    <mergeCell ref="L77:N77"/>
    <mergeCell ref="O77:P77"/>
    <mergeCell ref="Q77:R77"/>
    <mergeCell ref="S77:T77"/>
    <mergeCell ref="U77:W77"/>
    <mergeCell ref="X77:Z77"/>
    <mergeCell ref="B78:K78"/>
    <mergeCell ref="L78:N78"/>
    <mergeCell ref="O78:P78"/>
    <mergeCell ref="Q78:R78"/>
    <mergeCell ref="S78:T78"/>
    <mergeCell ref="U78:W78"/>
    <mergeCell ref="X78:Z78"/>
    <mergeCell ref="B79:K79"/>
    <mergeCell ref="L79:N79"/>
    <mergeCell ref="O79:P79"/>
    <mergeCell ref="Q79:R79"/>
    <mergeCell ref="S79:T79"/>
    <mergeCell ref="U79:W79"/>
    <mergeCell ref="X79:Z79"/>
    <mergeCell ref="A80:W80"/>
    <mergeCell ref="X80:Z80"/>
    <mergeCell ref="A82:Z82"/>
    <mergeCell ref="A83:A86"/>
    <mergeCell ref="B83:K86"/>
    <mergeCell ref="L83:N86"/>
    <mergeCell ref="O83:P86"/>
    <mergeCell ref="Q83:R86"/>
    <mergeCell ref="S83:T86"/>
    <mergeCell ref="U83:W86"/>
    <mergeCell ref="X83:Z86"/>
    <mergeCell ref="B87:K87"/>
    <mergeCell ref="L87:N87"/>
    <mergeCell ref="O87:P87"/>
    <mergeCell ref="Q87:R87"/>
    <mergeCell ref="S87:T87"/>
    <mergeCell ref="U87:W87"/>
    <mergeCell ref="X87:Z87"/>
    <mergeCell ref="B88:K88"/>
    <mergeCell ref="L88:N88"/>
    <mergeCell ref="O88:P88"/>
    <mergeCell ref="Q88:R88"/>
    <mergeCell ref="S88:T88"/>
    <mergeCell ref="U88:W88"/>
    <mergeCell ref="X88:Z88"/>
    <mergeCell ref="B89:K89"/>
    <mergeCell ref="L89:N89"/>
    <mergeCell ref="O89:P89"/>
    <mergeCell ref="Q89:R89"/>
    <mergeCell ref="S89:T89"/>
    <mergeCell ref="U89:W89"/>
    <mergeCell ref="X89:Z89"/>
    <mergeCell ref="B90:K90"/>
    <mergeCell ref="L90:N90"/>
    <mergeCell ref="O90:P90"/>
    <mergeCell ref="Q90:R90"/>
    <mergeCell ref="S90:T90"/>
    <mergeCell ref="U90:W90"/>
    <mergeCell ref="X90:Z90"/>
    <mergeCell ref="B91:K91"/>
    <mergeCell ref="L91:N91"/>
    <mergeCell ref="O91:P91"/>
    <mergeCell ref="Q91:R91"/>
    <mergeCell ref="S91:T91"/>
    <mergeCell ref="U91:W91"/>
    <mergeCell ref="X91:Z91"/>
    <mergeCell ref="A92:W92"/>
    <mergeCell ref="X92:Z92"/>
    <mergeCell ref="A95:Z95"/>
    <mergeCell ref="A96:A99"/>
    <mergeCell ref="B96:K99"/>
    <mergeCell ref="L96:N99"/>
    <mergeCell ref="O96:P99"/>
    <mergeCell ref="Q96:R99"/>
    <mergeCell ref="S96:T99"/>
    <mergeCell ref="U96:W99"/>
    <mergeCell ref="X96:Z99"/>
    <mergeCell ref="B100:K100"/>
    <mergeCell ref="L100:N100"/>
    <mergeCell ref="O100:P100"/>
    <mergeCell ref="Q100:R100"/>
    <mergeCell ref="S100:T100"/>
    <mergeCell ref="U100:W100"/>
    <mergeCell ref="X100:Z100"/>
    <mergeCell ref="B101:K101"/>
    <mergeCell ref="L101:N101"/>
    <mergeCell ref="O101:P101"/>
    <mergeCell ref="Q101:R101"/>
    <mergeCell ref="S101:T101"/>
    <mergeCell ref="U101:W101"/>
    <mergeCell ref="X101:Z101"/>
    <mergeCell ref="B102:K102"/>
    <mergeCell ref="L102:N102"/>
    <mergeCell ref="O102:P102"/>
    <mergeCell ref="Q102:R102"/>
    <mergeCell ref="S102:T102"/>
    <mergeCell ref="U102:W102"/>
    <mergeCell ref="X102:Z102"/>
    <mergeCell ref="B103:K103"/>
    <mergeCell ref="L103:N103"/>
    <mergeCell ref="O103:P103"/>
    <mergeCell ref="Q103:R103"/>
    <mergeCell ref="S103:T103"/>
    <mergeCell ref="U103:W103"/>
    <mergeCell ref="X103:Z103"/>
    <mergeCell ref="B104:K104"/>
    <mergeCell ref="L104:N104"/>
    <mergeCell ref="O104:P104"/>
    <mergeCell ref="Q104:R104"/>
    <mergeCell ref="S104:T104"/>
    <mergeCell ref="U104:W104"/>
    <mergeCell ref="X104:Z104"/>
    <mergeCell ref="B105:K105"/>
    <mergeCell ref="L105:N105"/>
    <mergeCell ref="O105:P105"/>
    <mergeCell ref="Q105:R105"/>
    <mergeCell ref="S105:T105"/>
    <mergeCell ref="U105:W105"/>
    <mergeCell ref="X105:Z105"/>
    <mergeCell ref="A106:W106"/>
    <mergeCell ref="X106:Z106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001"/>
  <sheetViews>
    <sheetView showFormulas="false" showGridLines="true" showRowColHeaders="true" showZeros="true" rightToLeft="false" tabSelected="false" showOutlineSymbols="true" defaultGridColor="true" view="normal" topLeftCell="A64" colorId="64" zoomScale="85" zoomScaleNormal="85" zoomScalePageLayoutView="100" workbookViewId="0">
      <selection pane="topLeft" activeCell="H87" activeCellId="0" sqref="H87"/>
    </sheetView>
  </sheetViews>
  <sheetFormatPr defaultColWidth="8.6171875" defaultRowHeight="15" customHeight="true" zeroHeight="false" outlineLevelRow="0" outlineLevelCol="0"/>
  <cols>
    <col collapsed="false" customWidth="true" hidden="false" outlineLevel="0" max="10" min="1" style="1" width="8.25"/>
    <col collapsed="false" customWidth="true" hidden="false" outlineLevel="0" max="20" min="11" style="1" width="8.74"/>
    <col collapsed="false" customWidth="true" hidden="false" outlineLevel="0" max="26" min="21" style="1" width="6"/>
    <col collapsed="false" customWidth="true" hidden="false" outlineLevel="0" max="1025" min="27" style="1" width="12.63"/>
  </cols>
  <sheetData>
    <row r="1" customFormat="false" ht="15" hidden="false" customHeight="true" outlineLevel="0" collapsed="false">
      <c r="A1" s="4" t="s">
        <v>520</v>
      </c>
      <c r="B1" s="4"/>
      <c r="C1" s="4"/>
      <c r="D1" s="4"/>
      <c r="E1" s="4"/>
      <c r="F1" s="4"/>
      <c r="G1" s="4"/>
      <c r="H1" s="4"/>
      <c r="I1" s="4"/>
      <c r="J1" s="4"/>
      <c r="K1" s="260"/>
      <c r="L1" s="260"/>
      <c r="M1" s="260"/>
      <c r="N1" s="260"/>
      <c r="O1" s="260"/>
      <c r="P1" s="260"/>
      <c r="Q1" s="260"/>
      <c r="R1" s="260"/>
      <c r="S1" s="260"/>
      <c r="T1" s="260"/>
    </row>
    <row r="2" customFormat="false" ht="15" hidden="false" customHeight="true" outlineLevel="0" collapsed="false">
      <c r="A2" s="4" t="s">
        <v>521</v>
      </c>
      <c r="B2" s="4"/>
      <c r="C2" s="4"/>
      <c r="D2" s="4"/>
      <c r="E2" s="4"/>
      <c r="F2" s="4"/>
      <c r="G2" s="4"/>
      <c r="H2" s="4"/>
      <c r="I2" s="4"/>
      <c r="J2" s="4"/>
      <c r="K2" s="261"/>
      <c r="L2" s="261"/>
      <c r="M2" s="261"/>
      <c r="N2" s="261"/>
      <c r="O2" s="261"/>
      <c r="P2" s="261"/>
      <c r="Q2" s="261"/>
      <c r="R2" s="261"/>
      <c r="S2" s="261"/>
      <c r="T2" s="261"/>
    </row>
    <row r="3" customFormat="false" ht="15" hidden="false" customHeight="true" outlineLevel="0" collapsed="false">
      <c r="A3" s="262" t="s">
        <v>522</v>
      </c>
      <c r="B3" s="262"/>
      <c r="C3" s="262"/>
      <c r="D3" s="262"/>
      <c r="E3" s="262"/>
      <c r="F3" s="262"/>
      <c r="G3" s="262"/>
      <c r="H3" s="262"/>
      <c r="I3" s="262"/>
      <c r="J3" s="262"/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customFormat="false" ht="12.75" hidden="false" customHeight="true" outlineLevel="0" collapsed="false">
      <c r="A4" s="263" t="s">
        <v>523</v>
      </c>
      <c r="B4" s="263"/>
      <c r="C4" s="263"/>
      <c r="D4" s="264" t="s">
        <v>524</v>
      </c>
      <c r="E4" s="264"/>
      <c r="F4" s="264" t="s">
        <v>525</v>
      </c>
      <c r="G4" s="264"/>
      <c r="H4" s="264"/>
      <c r="I4" s="264" t="s">
        <v>526</v>
      </c>
      <c r="J4" s="264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customFormat="false" ht="15" hidden="false" customHeight="true" outlineLevel="0" collapsed="false">
      <c r="A5" s="265" t="s">
        <v>527</v>
      </c>
      <c r="B5" s="265"/>
      <c r="C5" s="265"/>
      <c r="D5" s="266"/>
      <c r="E5" s="266"/>
      <c r="F5" s="266"/>
      <c r="G5" s="266"/>
      <c r="H5" s="266"/>
      <c r="I5" s="266"/>
      <c r="J5" s="266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customFormat="false" ht="12.75" hidden="false" customHeight="true" outlineLevel="0" collapsed="false">
      <c r="A6" s="263" t="s">
        <v>528</v>
      </c>
      <c r="B6" s="263"/>
      <c r="C6" s="263"/>
      <c r="D6" s="264" t="s">
        <v>529</v>
      </c>
      <c r="E6" s="264"/>
      <c r="F6" s="267" t="s">
        <v>530</v>
      </c>
      <c r="G6" s="267"/>
      <c r="H6" s="267"/>
      <c r="I6" s="268" t="s">
        <v>531</v>
      </c>
      <c r="J6" s="268"/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customFormat="false" ht="15" hidden="false" customHeight="true" outlineLevel="0" collapsed="false">
      <c r="A7" s="265" t="s">
        <v>532</v>
      </c>
      <c r="B7" s="265"/>
      <c r="C7" s="265"/>
      <c r="D7" s="265" t="s">
        <v>533</v>
      </c>
      <c r="E7" s="265"/>
      <c r="F7" s="265" t="s">
        <v>534</v>
      </c>
      <c r="G7" s="265"/>
      <c r="H7" s="265"/>
      <c r="I7" s="266"/>
      <c r="J7" s="266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customFormat="false" ht="12.75" hidden="false" customHeight="true" outlineLevel="0" collapsed="false">
      <c r="A8" s="263" t="s">
        <v>535</v>
      </c>
      <c r="B8" s="263"/>
      <c r="C8" s="263"/>
      <c r="D8" s="263"/>
      <c r="E8" s="263"/>
      <c r="F8" s="263"/>
      <c r="G8" s="263"/>
      <c r="H8" s="263"/>
      <c r="I8" s="263"/>
      <c r="J8" s="263"/>
      <c r="K8" s="261"/>
      <c r="L8" s="261"/>
      <c r="M8" s="261"/>
      <c r="N8" s="261"/>
      <c r="O8" s="261"/>
      <c r="P8" s="261"/>
      <c r="Q8" s="261"/>
      <c r="R8" s="261"/>
      <c r="S8" s="261"/>
      <c r="T8" s="261"/>
    </row>
    <row r="9" customFormat="false" ht="15" hidden="false" customHeight="true" outlineLevel="0" collapsed="false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261"/>
      <c r="L9" s="261"/>
      <c r="M9" s="261"/>
      <c r="N9" s="261"/>
      <c r="O9" s="261"/>
      <c r="P9" s="261"/>
      <c r="Q9" s="261"/>
      <c r="R9" s="261"/>
      <c r="S9" s="261"/>
      <c r="T9" s="261"/>
    </row>
    <row r="10" customFormat="false" ht="15" hidden="false" customHeight="true" outlineLevel="0" collapsed="false">
      <c r="A10" s="262" t="s">
        <v>536</v>
      </c>
      <c r="B10" s="262"/>
      <c r="C10" s="262"/>
      <c r="D10" s="262"/>
      <c r="E10" s="262"/>
      <c r="F10" s="262"/>
      <c r="G10" s="262"/>
      <c r="H10" s="262"/>
      <c r="I10" s="262"/>
      <c r="J10" s="262"/>
      <c r="K10" s="261"/>
      <c r="L10" s="261"/>
      <c r="M10" s="261"/>
      <c r="N10" s="261"/>
      <c r="O10" s="261"/>
      <c r="P10" s="261"/>
      <c r="Q10" s="261"/>
      <c r="R10" s="261"/>
      <c r="S10" s="261"/>
      <c r="T10" s="261"/>
    </row>
    <row r="11" customFormat="false" ht="12.75" hidden="false" customHeight="true" outlineLevel="0" collapsed="false">
      <c r="A11" s="264" t="s">
        <v>537</v>
      </c>
      <c r="B11" s="264"/>
      <c r="C11" s="264"/>
      <c r="D11" s="264"/>
      <c r="E11" s="264"/>
      <c r="F11" s="264" t="s">
        <v>538</v>
      </c>
      <c r="G11" s="264"/>
      <c r="H11" s="264"/>
      <c r="I11" s="264" t="s">
        <v>32</v>
      </c>
      <c r="J11" s="264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70"/>
      <c r="V11" s="270"/>
      <c r="W11" s="270"/>
      <c r="X11" s="270"/>
      <c r="Y11" s="270"/>
      <c r="Z11" s="270"/>
    </row>
    <row r="12" customFormat="false" ht="15" hidden="false" customHeight="true" outlineLevel="0" collapsed="false">
      <c r="A12" s="265" t="s">
        <v>539</v>
      </c>
      <c r="B12" s="265"/>
      <c r="C12" s="265"/>
      <c r="D12" s="265"/>
      <c r="E12" s="265"/>
      <c r="F12" s="265" t="s">
        <v>20</v>
      </c>
      <c r="G12" s="265"/>
      <c r="H12" s="265"/>
      <c r="I12" s="265" t="n">
        <v>2</v>
      </c>
      <c r="J12" s="265"/>
      <c r="K12" s="261"/>
      <c r="L12" s="261"/>
      <c r="M12" s="261"/>
      <c r="N12" s="261"/>
      <c r="O12" s="261"/>
      <c r="P12" s="261"/>
      <c r="Q12" s="261"/>
      <c r="R12" s="261"/>
      <c r="S12" s="261"/>
      <c r="T12" s="261"/>
    </row>
    <row r="13" customFormat="false" ht="12.75" hidden="false" customHeight="true" outlineLevel="0" collapsed="false">
      <c r="A13" s="264" t="s">
        <v>540</v>
      </c>
      <c r="B13" s="264"/>
      <c r="C13" s="264"/>
      <c r="D13" s="264"/>
      <c r="E13" s="264" t="s">
        <v>541</v>
      </c>
      <c r="F13" s="264"/>
      <c r="G13" s="264"/>
      <c r="H13" s="264"/>
      <c r="I13" s="264" t="s">
        <v>542</v>
      </c>
      <c r="J13" s="264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70"/>
      <c r="V13" s="270"/>
      <c r="W13" s="270"/>
      <c r="X13" s="270"/>
      <c r="Y13" s="270"/>
      <c r="Z13" s="270"/>
    </row>
    <row r="14" customFormat="false" ht="15" hidden="false" customHeight="true" outlineLevel="0" collapsed="false">
      <c r="A14" s="265" t="s">
        <v>543</v>
      </c>
      <c r="B14" s="265"/>
      <c r="C14" s="265"/>
      <c r="D14" s="265"/>
      <c r="E14" s="265" t="s">
        <v>544</v>
      </c>
      <c r="F14" s="265"/>
      <c r="G14" s="265"/>
      <c r="H14" s="265"/>
      <c r="I14" s="265" t="s">
        <v>545</v>
      </c>
      <c r="J14" s="265"/>
      <c r="K14" s="261"/>
      <c r="L14" s="261"/>
      <c r="M14" s="261"/>
      <c r="N14" s="261"/>
      <c r="O14" s="261"/>
      <c r="P14" s="261"/>
      <c r="Q14" s="261"/>
      <c r="R14" s="261"/>
      <c r="S14" s="261"/>
      <c r="T14" s="261"/>
    </row>
    <row r="15" customFormat="false" ht="12.75" hidden="false" customHeight="true" outlineLevel="0" collapsed="false">
      <c r="A15" s="264" t="s">
        <v>546</v>
      </c>
      <c r="B15" s="264"/>
      <c r="C15" s="264"/>
      <c r="D15" s="264"/>
      <c r="E15" s="264" t="s">
        <v>547</v>
      </c>
      <c r="F15" s="264"/>
      <c r="G15" s="264"/>
      <c r="H15" s="264"/>
      <c r="I15" s="264" t="s">
        <v>548</v>
      </c>
      <c r="J15" s="264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70"/>
      <c r="V15" s="270"/>
      <c r="W15" s="270"/>
      <c r="X15" s="270"/>
      <c r="Y15" s="270"/>
      <c r="Z15" s="270"/>
    </row>
    <row r="16" customFormat="false" ht="37.5" hidden="false" customHeight="true" outlineLevel="0" collapsed="false">
      <c r="A16" s="49" t="s">
        <v>549</v>
      </c>
      <c r="B16" s="49"/>
      <c r="C16" s="49"/>
      <c r="D16" s="49"/>
      <c r="E16" s="266"/>
      <c r="F16" s="266"/>
      <c r="G16" s="266"/>
      <c r="H16" s="266"/>
      <c r="I16" s="271" t="s">
        <v>550</v>
      </c>
      <c r="J16" s="271"/>
      <c r="K16" s="261"/>
      <c r="L16" s="261"/>
      <c r="M16" s="261"/>
      <c r="N16" s="261"/>
      <c r="O16" s="261"/>
      <c r="P16" s="261"/>
      <c r="Q16" s="261"/>
      <c r="R16" s="261"/>
      <c r="S16" s="261"/>
      <c r="T16" s="261"/>
    </row>
    <row r="17" customFormat="false" ht="15" hidden="false" customHeight="true" outlineLevel="0" collapsed="false">
      <c r="A17" s="272" t="s">
        <v>551</v>
      </c>
      <c r="B17" s="272"/>
      <c r="C17" s="272"/>
      <c r="D17" s="272"/>
      <c r="E17" s="272"/>
      <c r="F17" s="272"/>
      <c r="G17" s="272"/>
      <c r="H17" s="272"/>
      <c r="I17" s="273" t="n">
        <f aca="false">'Memória de cálculo'!B38</f>
        <v>3283.11</v>
      </c>
      <c r="J17" s="273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customFormat="false" ht="15" hidden="false" customHeight="true" outlineLevel="0" collapsed="false">
      <c r="A18" s="14" t="s">
        <v>552</v>
      </c>
      <c r="B18" s="14"/>
      <c r="C18" s="14"/>
      <c r="D18" s="14"/>
      <c r="E18" s="14"/>
      <c r="F18" s="14"/>
      <c r="G18" s="14"/>
      <c r="H18" s="14"/>
      <c r="I18" s="14"/>
      <c r="J18" s="14"/>
      <c r="K18" s="261"/>
      <c r="L18" s="261"/>
      <c r="M18" s="261"/>
      <c r="N18" s="261"/>
      <c r="O18" s="261"/>
      <c r="P18" s="261"/>
      <c r="Q18" s="261"/>
      <c r="R18" s="261"/>
      <c r="S18" s="261"/>
      <c r="T18" s="261"/>
    </row>
    <row r="19" customFormat="false" ht="15" hidden="false" customHeight="true" outlineLevel="0" collapsed="false">
      <c r="A19" s="49" t="n">
        <v>1</v>
      </c>
      <c r="B19" s="187" t="s">
        <v>553</v>
      </c>
      <c r="C19" s="187"/>
      <c r="D19" s="187"/>
      <c r="E19" s="187"/>
      <c r="F19" s="187"/>
      <c r="G19" s="187"/>
      <c r="H19" s="49" t="s">
        <v>554</v>
      </c>
      <c r="I19" s="49" t="s">
        <v>555</v>
      </c>
      <c r="J19" s="49"/>
      <c r="K19" s="261"/>
      <c r="L19" s="261"/>
      <c r="M19" s="261"/>
      <c r="N19" s="261"/>
      <c r="O19" s="261"/>
      <c r="P19" s="261"/>
      <c r="Q19" s="261"/>
      <c r="R19" s="261"/>
      <c r="S19" s="261"/>
      <c r="T19" s="261"/>
    </row>
    <row r="20" customFormat="false" ht="15" hidden="false" customHeight="true" outlineLevel="0" collapsed="false">
      <c r="A20" s="38" t="s">
        <v>556</v>
      </c>
      <c r="B20" s="11" t="s">
        <v>557</v>
      </c>
      <c r="C20" s="11"/>
      <c r="D20" s="11"/>
      <c r="E20" s="11"/>
      <c r="F20" s="11"/>
      <c r="G20" s="11"/>
      <c r="H20" s="11"/>
      <c r="I20" s="274" t="n">
        <f aca="false">I17</f>
        <v>3283.11</v>
      </c>
      <c r="J20" s="274"/>
      <c r="K20" s="275"/>
      <c r="L20" s="261"/>
      <c r="M20" s="261"/>
      <c r="N20" s="261"/>
      <c r="O20" s="261"/>
      <c r="P20" s="261"/>
      <c r="Q20" s="261"/>
      <c r="R20" s="261"/>
      <c r="S20" s="261"/>
      <c r="T20" s="261"/>
    </row>
    <row r="21" customFormat="false" ht="15" hidden="false" customHeight="true" outlineLevel="0" collapsed="false">
      <c r="A21" s="38" t="s">
        <v>558</v>
      </c>
      <c r="B21" s="11" t="s">
        <v>559</v>
      </c>
      <c r="C21" s="11"/>
      <c r="D21" s="11"/>
      <c r="E21" s="11"/>
      <c r="F21" s="11"/>
      <c r="G21" s="11"/>
      <c r="H21" s="276" t="n">
        <v>0</v>
      </c>
      <c r="I21" s="277" t="n">
        <f aca="false">$I$20*H21</f>
        <v>0</v>
      </c>
      <c r="J21" s="277"/>
      <c r="K21" s="261"/>
      <c r="L21" s="261"/>
      <c r="M21" s="261"/>
      <c r="N21" s="261"/>
      <c r="O21" s="261"/>
      <c r="P21" s="261"/>
      <c r="Q21" s="261"/>
      <c r="R21" s="261"/>
      <c r="S21" s="261"/>
      <c r="T21" s="261"/>
    </row>
    <row r="22" customFormat="false" ht="15" hidden="false" customHeight="true" outlineLevel="0" collapsed="false">
      <c r="A22" s="38" t="s">
        <v>560</v>
      </c>
      <c r="B22" s="11" t="s">
        <v>561</v>
      </c>
      <c r="C22" s="11"/>
      <c r="D22" s="11"/>
      <c r="E22" s="11"/>
      <c r="F22" s="11"/>
      <c r="G22" s="11"/>
      <c r="H22" s="276" t="n">
        <v>0</v>
      </c>
      <c r="I22" s="277" t="n">
        <f aca="false">$I$20*H22</f>
        <v>0</v>
      </c>
      <c r="J22" s="277"/>
      <c r="K22" s="261"/>
      <c r="L22" s="261"/>
      <c r="M22" s="261"/>
      <c r="N22" s="261"/>
      <c r="O22" s="261"/>
      <c r="P22" s="261"/>
      <c r="Q22" s="261"/>
      <c r="R22" s="261"/>
      <c r="S22" s="261"/>
      <c r="T22" s="261"/>
    </row>
    <row r="23" customFormat="false" ht="15" hidden="false" customHeight="true" outlineLevel="0" collapsed="false">
      <c r="A23" s="38" t="s">
        <v>562</v>
      </c>
      <c r="B23" s="11" t="s">
        <v>563</v>
      </c>
      <c r="C23" s="11"/>
      <c r="D23" s="11"/>
      <c r="E23" s="11"/>
      <c r="F23" s="11"/>
      <c r="G23" s="11"/>
      <c r="H23" s="276" t="n">
        <v>0</v>
      </c>
      <c r="I23" s="277" t="n">
        <f aca="false">$I$20*H23</f>
        <v>0</v>
      </c>
      <c r="J23" s="277"/>
      <c r="K23" s="261"/>
      <c r="L23" s="261"/>
      <c r="M23" s="261"/>
      <c r="N23" s="261"/>
      <c r="O23" s="261"/>
      <c r="P23" s="261"/>
      <c r="Q23" s="261"/>
      <c r="R23" s="261"/>
      <c r="S23" s="261"/>
      <c r="T23" s="261"/>
    </row>
    <row r="24" customFormat="false" ht="15" hidden="false" customHeight="true" outlineLevel="0" collapsed="false">
      <c r="A24" s="38" t="s">
        <v>564</v>
      </c>
      <c r="B24" s="11" t="s">
        <v>565</v>
      </c>
      <c r="C24" s="11"/>
      <c r="D24" s="11"/>
      <c r="E24" s="11"/>
      <c r="F24" s="11"/>
      <c r="G24" s="11"/>
      <c r="H24" s="276" t="n">
        <v>0</v>
      </c>
      <c r="I24" s="277" t="n">
        <f aca="false">$I$20*H24</f>
        <v>0</v>
      </c>
      <c r="J24" s="277"/>
      <c r="K24" s="261"/>
      <c r="L24" s="261"/>
      <c r="M24" s="261"/>
      <c r="N24" s="261"/>
      <c r="O24" s="261"/>
      <c r="P24" s="261"/>
      <c r="Q24" s="261"/>
      <c r="R24" s="261"/>
      <c r="S24" s="261"/>
      <c r="T24" s="261"/>
    </row>
    <row r="25" customFormat="false" ht="15" hidden="false" customHeight="true" outlineLevel="0" collapsed="false">
      <c r="A25" s="38" t="s">
        <v>566</v>
      </c>
      <c r="B25" s="11" t="s">
        <v>567</v>
      </c>
      <c r="C25" s="11"/>
      <c r="D25" s="11"/>
      <c r="E25" s="11"/>
      <c r="F25" s="11"/>
      <c r="G25" s="11"/>
      <c r="H25" s="276" t="n">
        <v>0</v>
      </c>
      <c r="I25" s="277" t="n">
        <f aca="false">$I$20*H25</f>
        <v>0</v>
      </c>
      <c r="J25" s="277"/>
      <c r="K25" s="261"/>
      <c r="L25" s="261"/>
      <c r="M25" s="261"/>
      <c r="N25" s="261"/>
      <c r="O25" s="261"/>
      <c r="P25" s="261"/>
      <c r="Q25" s="261"/>
      <c r="R25" s="261"/>
      <c r="S25" s="261"/>
      <c r="T25" s="261"/>
    </row>
    <row r="26" customFormat="false" ht="15" hidden="false" customHeight="true" outlineLevel="0" collapsed="false">
      <c r="A26" s="38" t="s">
        <v>568</v>
      </c>
      <c r="B26" s="11" t="s">
        <v>569</v>
      </c>
      <c r="C26" s="11"/>
      <c r="D26" s="11"/>
      <c r="E26" s="11"/>
      <c r="F26" s="11"/>
      <c r="G26" s="11"/>
      <c r="H26" s="276" t="n">
        <v>0</v>
      </c>
      <c r="I26" s="277" t="n">
        <f aca="false">$I$20*H26</f>
        <v>0</v>
      </c>
      <c r="J26" s="277"/>
      <c r="K26" s="261"/>
      <c r="L26" s="261"/>
      <c r="M26" s="261"/>
      <c r="N26" s="261"/>
      <c r="O26" s="261"/>
      <c r="P26" s="261"/>
      <c r="Q26" s="261"/>
      <c r="R26" s="261"/>
      <c r="S26" s="261"/>
      <c r="T26" s="261"/>
    </row>
    <row r="27" customFormat="false" ht="15" hidden="false" customHeight="true" outlineLevel="0" collapsed="false">
      <c r="A27" s="38" t="s">
        <v>570</v>
      </c>
      <c r="B27" s="11" t="s">
        <v>571</v>
      </c>
      <c r="C27" s="11"/>
      <c r="D27" s="11"/>
      <c r="E27" s="11"/>
      <c r="F27" s="11"/>
      <c r="G27" s="11"/>
      <c r="H27" s="276" t="n">
        <v>0</v>
      </c>
      <c r="I27" s="277" t="n">
        <f aca="false">$I$20*H27</f>
        <v>0</v>
      </c>
      <c r="J27" s="277"/>
      <c r="K27" s="261"/>
      <c r="L27" s="261"/>
      <c r="M27" s="261"/>
      <c r="N27" s="261"/>
      <c r="O27" s="261"/>
      <c r="P27" s="261"/>
      <c r="Q27" s="261"/>
      <c r="R27" s="261"/>
      <c r="S27" s="261"/>
      <c r="T27" s="261"/>
    </row>
    <row r="28" customFormat="false" ht="15" hidden="false" customHeight="true" outlineLevel="0" collapsed="false">
      <c r="A28" s="278" t="s">
        <v>572</v>
      </c>
      <c r="B28" s="278"/>
      <c r="C28" s="278"/>
      <c r="D28" s="278"/>
      <c r="E28" s="278"/>
      <c r="F28" s="278"/>
      <c r="G28" s="278"/>
      <c r="H28" s="278"/>
      <c r="I28" s="279" t="n">
        <f aca="false">SUM(I20:J27)</f>
        <v>3283.11</v>
      </c>
      <c r="J28" s="279"/>
      <c r="K28" s="261"/>
      <c r="L28" s="261"/>
      <c r="M28" s="261"/>
      <c r="N28" s="261"/>
      <c r="O28" s="261"/>
      <c r="P28" s="261"/>
      <c r="Q28" s="261"/>
      <c r="R28" s="261"/>
      <c r="S28" s="261"/>
      <c r="T28" s="261"/>
    </row>
    <row r="29" customFormat="false" ht="15" hidden="false" customHeight="true" outlineLevel="0" collapsed="false">
      <c r="A29" s="280"/>
      <c r="B29" s="280"/>
      <c r="C29" s="280"/>
      <c r="D29" s="280"/>
      <c r="E29" s="280"/>
      <c r="F29" s="280"/>
      <c r="G29" s="280"/>
      <c r="H29" s="280"/>
      <c r="I29" s="51"/>
      <c r="J29" s="51"/>
      <c r="K29" s="261"/>
      <c r="L29" s="261"/>
      <c r="M29" s="261"/>
      <c r="N29" s="261"/>
      <c r="O29" s="261"/>
      <c r="P29" s="261"/>
      <c r="Q29" s="261"/>
      <c r="R29" s="261"/>
      <c r="S29" s="261"/>
      <c r="T29" s="261"/>
    </row>
    <row r="30" customFormat="false" ht="15" hidden="false" customHeight="true" outlineLevel="0" collapsed="false">
      <c r="A30" s="278" t="s">
        <v>573</v>
      </c>
      <c r="B30" s="203" t="s">
        <v>574</v>
      </c>
      <c r="C30" s="203"/>
      <c r="D30" s="203"/>
      <c r="E30" s="203"/>
      <c r="F30" s="203"/>
      <c r="G30" s="203"/>
      <c r="H30" s="203"/>
      <c r="I30" s="241" t="s">
        <v>555</v>
      </c>
      <c r="J30" s="24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customFormat="false" ht="15" hidden="false" customHeight="true" outlineLevel="0" collapsed="false">
      <c r="A31" s="278" t="s">
        <v>556</v>
      </c>
      <c r="B31" s="203" t="s">
        <v>575</v>
      </c>
      <c r="C31" s="203"/>
      <c r="D31" s="203"/>
      <c r="E31" s="203"/>
      <c r="F31" s="203"/>
      <c r="G31" s="203"/>
      <c r="H31" s="203"/>
      <c r="I31" s="13"/>
      <c r="J31" s="13"/>
      <c r="K31" s="281"/>
      <c r="L31" s="261"/>
      <c r="M31" s="261"/>
      <c r="N31" s="261"/>
      <c r="O31" s="261"/>
      <c r="P31" s="261"/>
      <c r="Q31" s="261"/>
      <c r="R31" s="261"/>
      <c r="S31" s="261"/>
      <c r="T31" s="261"/>
    </row>
    <row r="32" customFormat="false" ht="15" hidden="false" customHeight="true" outlineLevel="0" collapsed="false">
      <c r="A32" s="280"/>
      <c r="B32" s="203" t="s">
        <v>576</v>
      </c>
      <c r="C32" s="203"/>
      <c r="D32" s="203"/>
      <c r="E32" s="203"/>
      <c r="F32" s="203"/>
      <c r="G32" s="203"/>
      <c r="H32" s="203"/>
      <c r="I32" s="282"/>
      <c r="J32" s="127"/>
      <c r="K32" s="281"/>
      <c r="L32" s="261"/>
      <c r="M32" s="261"/>
      <c r="N32" s="261"/>
      <c r="O32" s="261"/>
      <c r="P32" s="261"/>
      <c r="Q32" s="261"/>
      <c r="R32" s="261"/>
      <c r="S32" s="261"/>
      <c r="T32" s="261"/>
    </row>
    <row r="33" customFormat="false" ht="15" hidden="false" customHeight="true" outlineLevel="0" collapsed="false">
      <c r="A33" s="280"/>
      <c r="B33" s="280"/>
      <c r="C33" s="280"/>
      <c r="D33" s="280"/>
      <c r="E33" s="280"/>
      <c r="F33" s="280"/>
      <c r="G33" s="280"/>
      <c r="H33" s="280"/>
      <c r="I33" s="51"/>
      <c r="J33" s="51"/>
      <c r="K33" s="283"/>
      <c r="L33" s="261"/>
      <c r="M33" s="261"/>
      <c r="N33" s="261"/>
      <c r="O33" s="261"/>
      <c r="P33" s="261"/>
      <c r="Q33" s="261"/>
      <c r="R33" s="261"/>
      <c r="S33" s="261"/>
      <c r="T33" s="261"/>
    </row>
    <row r="34" customFormat="false" ht="15" hidden="false" customHeight="true" outlineLevel="0" collapsed="false">
      <c r="A34" s="280"/>
      <c r="B34" s="280"/>
      <c r="C34" s="280"/>
      <c r="D34" s="280"/>
      <c r="E34" s="280"/>
      <c r="F34" s="280"/>
      <c r="G34" s="280"/>
      <c r="H34" s="280"/>
      <c r="I34" s="51"/>
      <c r="J34" s="5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customFormat="false" ht="15" hidden="false" customHeight="true" outlineLevel="0" collapsed="false">
      <c r="A35" s="14" t="s">
        <v>577</v>
      </c>
      <c r="B35" s="14"/>
      <c r="C35" s="14"/>
      <c r="D35" s="14"/>
      <c r="E35" s="14"/>
      <c r="F35" s="14"/>
      <c r="G35" s="14"/>
      <c r="H35" s="14"/>
      <c r="I35" s="14"/>
      <c r="J35" s="1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5"/>
      <c r="V35" s="285"/>
      <c r="W35" s="285"/>
      <c r="X35" s="285"/>
      <c r="Y35" s="285"/>
      <c r="Z35" s="285"/>
      <c r="AA35" s="285"/>
      <c r="AB35" s="285"/>
    </row>
    <row r="36" customFormat="false" ht="15" hidden="false" customHeight="true" outlineLevel="0" collapsed="false">
      <c r="A36" s="49" t="n">
        <v>2</v>
      </c>
      <c r="B36" s="187" t="s">
        <v>578</v>
      </c>
      <c r="C36" s="187"/>
      <c r="D36" s="187"/>
      <c r="E36" s="187"/>
      <c r="F36" s="187"/>
      <c r="G36" s="187"/>
      <c r="H36" s="187"/>
      <c r="I36" s="49" t="s">
        <v>555</v>
      </c>
      <c r="J36" s="4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5"/>
      <c r="V36" s="285"/>
      <c r="W36" s="285"/>
      <c r="X36" s="285"/>
      <c r="Y36" s="285"/>
      <c r="Z36" s="285"/>
      <c r="AA36" s="285"/>
      <c r="AB36" s="285"/>
    </row>
    <row r="37" customFormat="false" ht="15" hidden="false" customHeight="true" outlineLevel="0" collapsed="false">
      <c r="A37" s="38" t="s">
        <v>556</v>
      </c>
      <c r="B37" s="11" t="s">
        <v>579</v>
      </c>
      <c r="C37" s="11"/>
      <c r="D37" s="11"/>
      <c r="E37" s="11"/>
      <c r="F37" s="11"/>
      <c r="G37" s="11"/>
      <c r="H37" s="11"/>
      <c r="I37" s="274" t="n">
        <f aca="false">'Memória de cálculo'!G81</f>
        <v>26.6134</v>
      </c>
      <c r="J37" s="274"/>
      <c r="K37" s="286"/>
      <c r="L37" s="286"/>
      <c r="M37" s="287"/>
      <c r="N37" s="287"/>
      <c r="O37" s="287"/>
      <c r="P37" s="287"/>
      <c r="Q37" s="286"/>
      <c r="R37" s="286"/>
      <c r="S37" s="286"/>
      <c r="T37" s="286"/>
      <c r="U37" s="285"/>
      <c r="V37" s="285"/>
      <c r="W37" s="285"/>
      <c r="X37" s="285"/>
      <c r="Y37" s="285"/>
      <c r="Z37" s="285"/>
      <c r="AA37" s="285"/>
      <c r="AB37" s="285"/>
    </row>
    <row r="38" customFormat="false" ht="15" hidden="false" customHeight="true" outlineLevel="0" collapsed="false">
      <c r="A38" s="38" t="s">
        <v>558</v>
      </c>
      <c r="B38" s="11" t="s">
        <v>580</v>
      </c>
      <c r="C38" s="11"/>
      <c r="D38" s="11"/>
      <c r="E38" s="11"/>
      <c r="F38" s="11"/>
      <c r="G38" s="11"/>
      <c r="H38" s="11"/>
      <c r="I38" s="274" t="n">
        <f aca="false">'Memória de cálculo'!F90</f>
        <v>489.5</v>
      </c>
      <c r="J38" s="27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5"/>
      <c r="V38" s="285"/>
      <c r="W38" s="285"/>
      <c r="X38" s="285"/>
      <c r="Y38" s="285"/>
      <c r="Z38" s="285"/>
      <c r="AA38" s="285"/>
      <c r="AB38" s="285"/>
    </row>
    <row r="39" customFormat="false" ht="15" hidden="false" customHeight="true" outlineLevel="0" collapsed="false">
      <c r="A39" s="38" t="s">
        <v>560</v>
      </c>
      <c r="B39" s="11" t="s">
        <v>581</v>
      </c>
      <c r="C39" s="11"/>
      <c r="D39" s="11"/>
      <c r="E39" s="11"/>
      <c r="F39" s="11"/>
      <c r="G39" s="11"/>
      <c r="H39" s="11"/>
      <c r="I39" s="288" t="n">
        <v>16</v>
      </c>
      <c r="J39" s="288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5"/>
      <c r="V39" s="285"/>
      <c r="W39" s="285"/>
      <c r="X39" s="285"/>
      <c r="Y39" s="285"/>
      <c r="Z39" s="285"/>
      <c r="AA39" s="285"/>
      <c r="AB39" s="285"/>
    </row>
    <row r="40" customFormat="false" ht="15.75" hidden="false" customHeight="true" outlineLevel="0" collapsed="false">
      <c r="A40" s="38" t="s">
        <v>562</v>
      </c>
      <c r="B40" s="11" t="s">
        <v>582</v>
      </c>
      <c r="C40" s="11"/>
      <c r="D40" s="11"/>
      <c r="E40" s="11"/>
      <c r="F40" s="11"/>
      <c r="G40" s="11"/>
      <c r="H40" s="11"/>
      <c r="I40" s="288" t="n">
        <v>0</v>
      </c>
      <c r="J40" s="288"/>
      <c r="K40" s="286"/>
      <c r="L40" s="286"/>
      <c r="M40" s="287"/>
      <c r="N40" s="287"/>
      <c r="O40" s="289"/>
      <c r="P40" s="289"/>
      <c r="Q40" s="286"/>
      <c r="R40" s="286"/>
      <c r="S40" s="286"/>
      <c r="T40" s="286"/>
      <c r="U40" s="285"/>
      <c r="V40" s="285"/>
      <c r="W40" s="285"/>
      <c r="X40" s="285"/>
      <c r="Y40" s="285"/>
      <c r="Z40" s="285"/>
      <c r="AA40" s="285"/>
      <c r="AB40" s="285"/>
    </row>
    <row r="41" customFormat="false" ht="15" hidden="false" customHeight="true" outlineLevel="0" collapsed="false">
      <c r="A41" s="38" t="s">
        <v>564</v>
      </c>
      <c r="B41" s="11" t="s">
        <v>583</v>
      </c>
      <c r="C41" s="11"/>
      <c r="D41" s="11"/>
      <c r="E41" s="11"/>
      <c r="F41" s="11"/>
      <c r="G41" s="11"/>
      <c r="H41" s="11"/>
      <c r="I41" s="288" t="n">
        <v>2.54</v>
      </c>
      <c r="J41" s="288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85"/>
      <c r="V41" s="285"/>
      <c r="W41" s="285"/>
      <c r="X41" s="285"/>
      <c r="Y41" s="285"/>
      <c r="Z41" s="285"/>
      <c r="AA41" s="285"/>
      <c r="AB41" s="285"/>
    </row>
    <row r="42" customFormat="false" ht="15" hidden="false" customHeight="true" outlineLevel="0" collapsed="false">
      <c r="A42" s="38" t="s">
        <v>566</v>
      </c>
      <c r="B42" s="11" t="s">
        <v>571</v>
      </c>
      <c r="C42" s="11"/>
      <c r="D42" s="11"/>
      <c r="E42" s="11"/>
      <c r="F42" s="11"/>
      <c r="G42" s="11"/>
      <c r="H42" s="11"/>
      <c r="I42" s="288" t="n">
        <v>0</v>
      </c>
      <c r="J42" s="288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85"/>
      <c r="V42" s="285"/>
      <c r="W42" s="285"/>
      <c r="X42" s="285"/>
      <c r="Y42" s="285"/>
      <c r="Z42" s="285"/>
      <c r="AA42" s="285"/>
      <c r="AB42" s="285"/>
    </row>
    <row r="43" customFormat="false" ht="15" hidden="false" customHeight="true" outlineLevel="0" collapsed="false">
      <c r="A43" s="278" t="s">
        <v>584</v>
      </c>
      <c r="B43" s="278"/>
      <c r="C43" s="278"/>
      <c r="D43" s="278"/>
      <c r="E43" s="278"/>
      <c r="F43" s="278"/>
      <c r="G43" s="278"/>
      <c r="H43" s="278"/>
      <c r="I43" s="279" t="n">
        <f aca="false">SUM(I37:J42)</f>
        <v>534.6534</v>
      </c>
      <c r="J43" s="279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customFormat="false" ht="15" hidden="false" customHeight="true" outlineLevel="0" collapsed="false">
      <c r="A44" s="14" t="s">
        <v>585</v>
      </c>
      <c r="B44" s="14"/>
      <c r="C44" s="14"/>
      <c r="D44" s="14"/>
      <c r="E44" s="14"/>
      <c r="F44" s="14"/>
      <c r="G44" s="14"/>
      <c r="H44" s="14"/>
      <c r="I44" s="14"/>
      <c r="J44" s="14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customFormat="false" ht="15" hidden="false" customHeight="true" outlineLevel="0" collapsed="false">
      <c r="A45" s="49" t="n">
        <v>3</v>
      </c>
      <c r="B45" s="187" t="s">
        <v>586</v>
      </c>
      <c r="C45" s="187"/>
      <c r="D45" s="187"/>
      <c r="E45" s="187"/>
      <c r="F45" s="187"/>
      <c r="G45" s="187"/>
      <c r="H45" s="187"/>
      <c r="I45" s="49" t="s">
        <v>555</v>
      </c>
      <c r="J45" s="49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customFormat="false" ht="15" hidden="false" customHeight="true" outlineLevel="0" collapsed="false">
      <c r="A46" s="38" t="s">
        <v>556</v>
      </c>
      <c r="B46" s="11" t="s">
        <v>587</v>
      </c>
      <c r="C46" s="11"/>
      <c r="D46" s="11"/>
      <c r="E46" s="11"/>
      <c r="F46" s="11"/>
      <c r="G46" s="11"/>
      <c r="H46" s="11"/>
      <c r="I46" s="288" t="n">
        <f aca="false">'#8_Uniformes'!X16</f>
        <v>157.006666666667</v>
      </c>
      <c r="J46" s="288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customFormat="false" ht="15" hidden="false" customHeight="true" outlineLevel="0" collapsed="false">
      <c r="A47" s="38" t="s">
        <v>558</v>
      </c>
      <c r="B47" s="11" t="s">
        <v>588</v>
      </c>
      <c r="C47" s="11"/>
      <c r="D47" s="11"/>
      <c r="E47" s="11"/>
      <c r="F47" s="11"/>
      <c r="G47" s="11"/>
      <c r="H47" s="11"/>
      <c r="I47" s="288" t="n">
        <v>0</v>
      </c>
      <c r="J47" s="288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customFormat="false" ht="15" hidden="false" customHeight="true" outlineLevel="0" collapsed="false">
      <c r="A48" s="38" t="s">
        <v>560</v>
      </c>
      <c r="B48" s="11" t="s">
        <v>6</v>
      </c>
      <c r="C48" s="11"/>
      <c r="D48" s="11"/>
      <c r="E48" s="11"/>
      <c r="F48" s="11"/>
      <c r="G48" s="11"/>
      <c r="H48" s="11"/>
      <c r="I48" s="288" t="n">
        <v>0</v>
      </c>
      <c r="J48" s="288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customFormat="false" ht="15" hidden="false" customHeight="true" outlineLevel="0" collapsed="false">
      <c r="A49" s="38" t="s">
        <v>562</v>
      </c>
      <c r="B49" s="11" t="s">
        <v>589</v>
      </c>
      <c r="C49" s="11"/>
      <c r="D49" s="11"/>
      <c r="E49" s="11"/>
      <c r="F49" s="11"/>
      <c r="G49" s="11"/>
      <c r="H49" s="11"/>
      <c r="I49" s="288" t="n">
        <v>0</v>
      </c>
      <c r="J49" s="288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customFormat="false" ht="15" hidden="false" customHeight="true" outlineLevel="0" collapsed="false">
      <c r="A50" s="38" t="s">
        <v>564</v>
      </c>
      <c r="B50" s="32" t="s">
        <v>590</v>
      </c>
      <c r="C50" s="32"/>
      <c r="D50" s="32"/>
      <c r="E50" s="32"/>
      <c r="F50" s="32"/>
      <c r="G50" s="32"/>
      <c r="H50" s="32"/>
      <c r="I50" s="291" t="n">
        <v>72.37</v>
      </c>
      <c r="J50" s="291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customFormat="false" ht="15" hidden="false" customHeight="true" outlineLevel="0" collapsed="false">
      <c r="A51" s="278" t="s">
        <v>591</v>
      </c>
      <c r="B51" s="278"/>
      <c r="C51" s="278"/>
      <c r="D51" s="278"/>
      <c r="E51" s="278"/>
      <c r="F51" s="278"/>
      <c r="G51" s="278"/>
      <c r="H51" s="278"/>
      <c r="I51" s="279" t="n">
        <f aca="false">SUM(I46:I50)</f>
        <v>229.376666666667</v>
      </c>
      <c r="J51" s="279"/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customFormat="false" ht="14.25" hidden="false" customHeight="true" outlineLevel="0" collapsed="false"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customFormat="false" ht="14.25" hidden="false" customHeight="true" outlineLevel="0" collapsed="false"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customFormat="false" ht="14.25" hidden="false" customHeight="true" outlineLevel="0" collapsed="false"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customFormat="false" ht="14.25" hidden="false" customHeight="true" outlineLevel="0" collapsed="false">
      <c r="K55" s="261"/>
      <c r="L55" s="261"/>
      <c r="M55" s="261"/>
      <c r="N55" s="261"/>
      <c r="O55" s="261"/>
      <c r="P55" s="261"/>
      <c r="Q55" s="261"/>
      <c r="R55" s="261"/>
      <c r="S55" s="261"/>
      <c r="T55" s="261"/>
    </row>
    <row r="56" customFormat="false" ht="15" hidden="false" customHeight="true" outlineLevel="0" collapsed="false">
      <c r="A56" s="14" t="s">
        <v>592</v>
      </c>
      <c r="B56" s="14"/>
      <c r="C56" s="14"/>
      <c r="D56" s="14"/>
      <c r="E56" s="14"/>
      <c r="F56" s="14"/>
      <c r="G56" s="14"/>
      <c r="H56" s="14"/>
      <c r="I56" s="14"/>
      <c r="J56" s="14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</row>
    <row r="57" customFormat="false" ht="15" hidden="false" customHeight="true" outlineLevel="0" collapsed="false">
      <c r="A57" s="14" t="s">
        <v>593</v>
      </c>
      <c r="B57" s="14"/>
      <c r="C57" s="14"/>
      <c r="D57" s="14"/>
      <c r="E57" s="14"/>
      <c r="F57" s="14"/>
      <c r="G57" s="14"/>
      <c r="H57" s="14"/>
      <c r="I57" s="14"/>
      <c r="J57" s="14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61"/>
      <c r="V57" s="261"/>
      <c r="W57" s="261"/>
      <c r="X57" s="261"/>
      <c r="Y57" s="261"/>
      <c r="Z57" s="261"/>
    </row>
    <row r="58" customFormat="false" ht="15" hidden="false" customHeight="true" outlineLevel="0" collapsed="false">
      <c r="A58" s="293" t="s">
        <v>594</v>
      </c>
      <c r="B58" s="294" t="s">
        <v>595</v>
      </c>
      <c r="C58" s="294"/>
      <c r="D58" s="294"/>
      <c r="E58" s="294"/>
      <c r="F58" s="294"/>
      <c r="G58" s="294"/>
      <c r="H58" s="293" t="s">
        <v>554</v>
      </c>
      <c r="I58" s="293" t="s">
        <v>555</v>
      </c>
      <c r="J58" s="293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</row>
    <row r="59" customFormat="false" ht="15" hidden="false" customHeight="true" outlineLevel="0" collapsed="false">
      <c r="A59" s="295" t="s">
        <v>556</v>
      </c>
      <c r="B59" s="296" t="s">
        <v>596</v>
      </c>
      <c r="C59" s="296"/>
      <c r="D59" s="296"/>
      <c r="E59" s="296"/>
      <c r="F59" s="296"/>
      <c r="G59" s="296"/>
      <c r="H59" s="297" t="n">
        <v>0.2</v>
      </c>
      <c r="I59" s="298" t="n">
        <f aca="false">H59*$I$28</f>
        <v>656.622</v>
      </c>
      <c r="J59" s="298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61"/>
      <c r="V59" s="261"/>
      <c r="W59" s="261"/>
      <c r="X59" s="261"/>
      <c r="Y59" s="261"/>
      <c r="Z59" s="261"/>
    </row>
    <row r="60" customFormat="false" ht="15" hidden="false" customHeight="true" outlineLevel="0" collapsed="false">
      <c r="A60" s="295" t="s">
        <v>558</v>
      </c>
      <c r="B60" s="296" t="s">
        <v>597</v>
      </c>
      <c r="C60" s="296"/>
      <c r="D60" s="296"/>
      <c r="E60" s="296"/>
      <c r="F60" s="296"/>
      <c r="G60" s="296"/>
      <c r="H60" s="297" t="n">
        <v>0.015</v>
      </c>
      <c r="I60" s="298" t="n">
        <f aca="false">H60*$I$28</f>
        <v>49.24665</v>
      </c>
      <c r="J60" s="298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261"/>
      <c r="V60" s="261"/>
      <c r="W60" s="261"/>
      <c r="X60" s="261"/>
      <c r="Y60" s="261"/>
      <c r="Z60" s="261"/>
    </row>
    <row r="61" customFormat="false" ht="15" hidden="false" customHeight="true" outlineLevel="0" collapsed="false">
      <c r="A61" s="295" t="s">
        <v>560</v>
      </c>
      <c r="B61" s="296" t="s">
        <v>598</v>
      </c>
      <c r="C61" s="296"/>
      <c r="D61" s="296"/>
      <c r="E61" s="296"/>
      <c r="F61" s="296"/>
      <c r="G61" s="296"/>
      <c r="H61" s="297" t="n">
        <v>0.01</v>
      </c>
      <c r="I61" s="298" t="n">
        <f aca="false">H61*$I$28</f>
        <v>32.8311</v>
      </c>
      <c r="J61" s="298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261"/>
      <c r="V61" s="261"/>
      <c r="W61" s="261"/>
      <c r="X61" s="261"/>
      <c r="Y61" s="261"/>
      <c r="Z61" s="261"/>
    </row>
    <row r="62" customFormat="false" ht="15" hidden="false" customHeight="true" outlineLevel="0" collapsed="false">
      <c r="A62" s="295" t="s">
        <v>562</v>
      </c>
      <c r="B62" s="296" t="s">
        <v>599</v>
      </c>
      <c r="C62" s="296"/>
      <c r="D62" s="296"/>
      <c r="E62" s="296"/>
      <c r="F62" s="296"/>
      <c r="G62" s="296"/>
      <c r="H62" s="297" t="n">
        <v>0.002</v>
      </c>
      <c r="I62" s="298" t="n">
        <f aca="false">H62*$I$28</f>
        <v>6.56622</v>
      </c>
      <c r="J62" s="298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261"/>
      <c r="V62" s="261"/>
      <c r="W62" s="261"/>
      <c r="X62" s="261"/>
      <c r="Y62" s="261"/>
      <c r="Z62" s="261"/>
    </row>
    <row r="63" customFormat="false" ht="15" hidden="false" customHeight="true" outlineLevel="0" collapsed="false">
      <c r="A63" s="295" t="s">
        <v>564</v>
      </c>
      <c r="B63" s="296" t="s">
        <v>600</v>
      </c>
      <c r="C63" s="296"/>
      <c r="D63" s="296"/>
      <c r="E63" s="296"/>
      <c r="F63" s="296"/>
      <c r="G63" s="296"/>
      <c r="H63" s="297" t="n">
        <v>0.025</v>
      </c>
      <c r="I63" s="298" t="n">
        <f aca="false">H63*$I$28</f>
        <v>82.07775</v>
      </c>
      <c r="J63" s="298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261"/>
      <c r="V63" s="261"/>
      <c r="W63" s="261"/>
      <c r="X63" s="261"/>
      <c r="Y63" s="261"/>
      <c r="Z63" s="261"/>
    </row>
    <row r="64" customFormat="false" ht="15" hidden="false" customHeight="true" outlineLevel="0" collapsed="false">
      <c r="A64" s="295" t="s">
        <v>566</v>
      </c>
      <c r="B64" s="296" t="s">
        <v>601</v>
      </c>
      <c r="C64" s="296"/>
      <c r="D64" s="296"/>
      <c r="E64" s="296"/>
      <c r="F64" s="296"/>
      <c r="G64" s="296"/>
      <c r="H64" s="297" t="n">
        <v>0.08</v>
      </c>
      <c r="I64" s="298" t="n">
        <f aca="false">H64*$I$28</f>
        <v>262.6488</v>
      </c>
      <c r="J64" s="298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261"/>
      <c r="V64" s="261"/>
      <c r="W64" s="261"/>
      <c r="X64" s="261"/>
      <c r="Y64" s="261"/>
      <c r="Z64" s="261"/>
    </row>
    <row r="65" customFormat="false" ht="17.25" hidden="false" customHeight="true" outlineLevel="0" collapsed="false">
      <c r="A65" s="295" t="s">
        <v>568</v>
      </c>
      <c r="B65" s="296" t="s">
        <v>602</v>
      </c>
      <c r="C65" s="296"/>
      <c r="D65" s="296"/>
      <c r="E65" s="296"/>
      <c r="F65" s="296"/>
      <c r="G65" s="296"/>
      <c r="H65" s="301" t="n">
        <v>0.06</v>
      </c>
      <c r="I65" s="298" t="n">
        <f aca="false">H65*$I$28</f>
        <v>196.9866</v>
      </c>
      <c r="J65" s="298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261"/>
      <c r="V65" s="261"/>
      <c r="W65" s="261"/>
      <c r="X65" s="261"/>
      <c r="Y65" s="261"/>
      <c r="Z65" s="261"/>
    </row>
    <row r="66" customFormat="false" ht="15" hidden="false" customHeight="true" outlineLevel="0" collapsed="false">
      <c r="A66" s="295" t="s">
        <v>570</v>
      </c>
      <c r="B66" s="296" t="s">
        <v>603</v>
      </c>
      <c r="C66" s="296"/>
      <c r="D66" s="296"/>
      <c r="E66" s="296"/>
      <c r="F66" s="296"/>
      <c r="G66" s="296"/>
      <c r="H66" s="297" t="n">
        <v>0.006</v>
      </c>
      <c r="I66" s="298" t="n">
        <f aca="false">H66*$I$28</f>
        <v>19.69866</v>
      </c>
      <c r="J66" s="298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261"/>
      <c r="V66" s="261"/>
      <c r="W66" s="261"/>
      <c r="X66" s="261"/>
      <c r="Y66" s="261"/>
      <c r="Z66" s="261"/>
    </row>
    <row r="67" customFormat="false" ht="15" hidden="false" customHeight="true" outlineLevel="0" collapsed="false">
      <c r="A67" s="302" t="s">
        <v>604</v>
      </c>
      <c r="B67" s="302"/>
      <c r="C67" s="302"/>
      <c r="D67" s="302"/>
      <c r="E67" s="302"/>
      <c r="F67" s="302"/>
      <c r="G67" s="302"/>
      <c r="H67" s="303" t="n">
        <f aca="false">SUM(H59:H66)</f>
        <v>0.398</v>
      </c>
      <c r="I67" s="304" t="n">
        <f aca="false">SUM(I59:J66)</f>
        <v>1306.67778</v>
      </c>
      <c r="J67" s="304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</row>
    <row r="68" customFormat="false" ht="26.25" hidden="false" customHeight="true" outlineLevel="0" collapsed="false">
      <c r="A68" s="305" t="s">
        <v>605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customFormat="false" ht="15" hidden="false" customHeight="true" outlineLevel="0" collapsed="false">
      <c r="A69" s="14" t="s">
        <v>606</v>
      </c>
      <c r="B69" s="14"/>
      <c r="C69" s="14"/>
      <c r="D69" s="14"/>
      <c r="E69" s="14"/>
      <c r="F69" s="14"/>
      <c r="G69" s="14"/>
      <c r="H69" s="14"/>
      <c r="I69" s="14"/>
      <c r="J69" s="14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</row>
    <row r="70" customFormat="false" ht="15" hidden="false" customHeight="true" outlineLevel="0" collapsed="false">
      <c r="A70" s="85" t="s">
        <v>607</v>
      </c>
      <c r="B70" s="262" t="s">
        <v>608</v>
      </c>
      <c r="C70" s="262"/>
      <c r="D70" s="262"/>
      <c r="E70" s="262"/>
      <c r="F70" s="262"/>
      <c r="G70" s="262"/>
      <c r="H70" s="85" t="s">
        <v>554</v>
      </c>
      <c r="I70" s="85" t="s">
        <v>555</v>
      </c>
      <c r="J70" s="85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</row>
    <row r="71" customFormat="false" ht="15" hidden="false" customHeight="true" outlineLevel="0" collapsed="false">
      <c r="A71" s="307" t="s">
        <v>556</v>
      </c>
      <c r="B71" s="308" t="s">
        <v>609</v>
      </c>
      <c r="C71" s="308"/>
      <c r="D71" s="308"/>
      <c r="E71" s="308"/>
      <c r="F71" s="308"/>
      <c r="G71" s="308"/>
      <c r="H71" s="276" t="n">
        <v>0.0893</v>
      </c>
      <c r="I71" s="277" t="n">
        <f aca="false">ROUND(I28*H71,2)</f>
        <v>293.18</v>
      </c>
      <c r="J71" s="277"/>
      <c r="K71" s="309"/>
      <c r="L71" s="300"/>
      <c r="M71" s="300"/>
      <c r="N71" s="261"/>
      <c r="O71" s="261"/>
      <c r="P71" s="261"/>
      <c r="Q71" s="261"/>
      <c r="R71" s="261"/>
      <c r="S71" s="261"/>
      <c r="T71" s="261"/>
    </row>
    <row r="72" customFormat="false" ht="15" hidden="false" customHeight="true" outlineLevel="0" collapsed="false">
      <c r="A72" s="307" t="s">
        <v>558</v>
      </c>
      <c r="B72" s="308" t="s">
        <v>610</v>
      </c>
      <c r="C72" s="308"/>
      <c r="D72" s="308"/>
      <c r="E72" s="308"/>
      <c r="F72" s="308"/>
      <c r="G72" s="308"/>
      <c r="H72" s="276" t="n">
        <v>0.0298</v>
      </c>
      <c r="I72" s="277" t="n">
        <f aca="false">ROUND(I28*H72,2)</f>
        <v>97.84</v>
      </c>
      <c r="J72" s="277"/>
      <c r="K72" s="310"/>
      <c r="L72" s="310"/>
      <c r="M72" s="310"/>
      <c r="N72" s="261"/>
      <c r="O72" s="261"/>
      <c r="P72" s="261"/>
      <c r="Q72" s="261"/>
      <c r="R72" s="261"/>
      <c r="S72" s="261"/>
      <c r="T72" s="261"/>
    </row>
    <row r="73" customFormat="false" ht="15" hidden="false" customHeight="true" outlineLevel="0" collapsed="false">
      <c r="A73" s="307"/>
      <c r="B73" s="272" t="s">
        <v>611</v>
      </c>
      <c r="C73" s="272"/>
      <c r="D73" s="272"/>
      <c r="E73" s="272"/>
      <c r="F73" s="272"/>
      <c r="G73" s="272"/>
      <c r="H73" s="272"/>
      <c r="I73" s="311" t="n">
        <f aca="false">SUM(I71:J72)</f>
        <v>391.02</v>
      </c>
      <c r="J73" s="311"/>
      <c r="K73" s="261"/>
      <c r="L73" s="261"/>
      <c r="M73" s="261"/>
      <c r="N73" s="261"/>
      <c r="O73" s="261"/>
      <c r="P73" s="261"/>
      <c r="Q73" s="261"/>
      <c r="R73" s="261"/>
      <c r="S73" s="261"/>
      <c r="T73" s="261"/>
    </row>
    <row r="74" customFormat="false" ht="23.25" hidden="false" customHeight="true" outlineLevel="0" collapsed="false">
      <c r="A74" s="312" t="s">
        <v>560</v>
      </c>
      <c r="B74" s="313" t="s">
        <v>612</v>
      </c>
      <c r="C74" s="313"/>
      <c r="D74" s="313"/>
      <c r="E74" s="313"/>
      <c r="F74" s="313"/>
      <c r="G74" s="313"/>
      <c r="H74" s="314" t="n">
        <f aca="false">ROUND((H71+H72)*H67,4)</f>
        <v>0.0474</v>
      </c>
      <c r="I74" s="315" t="n">
        <f aca="false">H74*I28</f>
        <v>155.619414</v>
      </c>
      <c r="J74" s="315"/>
      <c r="K74" s="316"/>
      <c r="L74" s="261"/>
      <c r="M74" s="261"/>
      <c r="N74" s="261"/>
      <c r="O74" s="261"/>
      <c r="P74" s="261"/>
      <c r="Q74" s="261"/>
      <c r="R74" s="261"/>
      <c r="S74" s="261"/>
      <c r="T74" s="261"/>
    </row>
    <row r="75" customFormat="false" ht="15" hidden="false" customHeight="true" outlineLevel="0" collapsed="false">
      <c r="A75" s="272" t="s">
        <v>613</v>
      </c>
      <c r="B75" s="272"/>
      <c r="C75" s="272"/>
      <c r="D75" s="272"/>
      <c r="E75" s="272"/>
      <c r="F75" s="272"/>
      <c r="G75" s="272"/>
      <c r="H75" s="272"/>
      <c r="I75" s="311" t="n">
        <f aca="false">I73+I74</f>
        <v>546.639414</v>
      </c>
      <c r="J75" s="311"/>
      <c r="K75" s="261"/>
      <c r="L75" s="261"/>
      <c r="M75" s="261"/>
      <c r="N75" s="261"/>
      <c r="O75" s="261"/>
      <c r="P75" s="261"/>
      <c r="Q75" s="261"/>
      <c r="R75" s="261"/>
      <c r="S75" s="261"/>
      <c r="T75" s="261"/>
    </row>
    <row r="76" customFormat="false" ht="15" hidden="false" customHeight="true" outlineLevel="0" collapsed="false">
      <c r="A76" s="14" t="s">
        <v>614</v>
      </c>
      <c r="B76" s="14"/>
      <c r="C76" s="14"/>
      <c r="D76" s="14"/>
      <c r="E76" s="14"/>
      <c r="F76" s="14"/>
      <c r="G76" s="14"/>
      <c r="H76" s="14"/>
      <c r="I76" s="14"/>
      <c r="J76" s="14"/>
      <c r="K76" s="317"/>
      <c r="L76" s="317"/>
      <c r="M76" s="317"/>
      <c r="N76" s="317"/>
      <c r="O76" s="317"/>
      <c r="P76" s="317"/>
      <c r="Q76" s="317"/>
      <c r="R76" s="317"/>
      <c r="S76" s="317"/>
      <c r="T76" s="317"/>
    </row>
    <row r="77" customFormat="false" ht="15" hidden="false" customHeight="true" outlineLevel="0" collapsed="false">
      <c r="A77" s="85" t="s">
        <v>615</v>
      </c>
      <c r="B77" s="262" t="s">
        <v>616</v>
      </c>
      <c r="C77" s="262"/>
      <c r="D77" s="262"/>
      <c r="E77" s="262"/>
      <c r="F77" s="262"/>
      <c r="G77" s="262"/>
      <c r="H77" s="85" t="s">
        <v>554</v>
      </c>
      <c r="I77" s="85" t="s">
        <v>555</v>
      </c>
      <c r="J77" s="85"/>
      <c r="K77" s="261"/>
      <c r="L77" s="261"/>
      <c r="M77" s="261"/>
      <c r="N77" s="261"/>
      <c r="O77" s="261"/>
      <c r="P77" s="261"/>
      <c r="Q77" s="261"/>
      <c r="R77" s="261"/>
      <c r="S77" s="261"/>
      <c r="T77" s="261"/>
    </row>
    <row r="78" customFormat="false" ht="15" hidden="false" customHeight="true" outlineLevel="0" collapsed="false">
      <c r="A78" s="307" t="s">
        <v>556</v>
      </c>
      <c r="B78" s="308" t="s">
        <v>616</v>
      </c>
      <c r="C78" s="308"/>
      <c r="D78" s="308"/>
      <c r="E78" s="308"/>
      <c r="F78" s="308"/>
      <c r="G78" s="308"/>
      <c r="H78" s="276" t="n">
        <v>0.0003</v>
      </c>
      <c r="I78" s="277" t="n">
        <f aca="false">I28*H78</f>
        <v>0.984933</v>
      </c>
      <c r="J78" s="277"/>
      <c r="K78" s="300"/>
      <c r="L78" s="300"/>
      <c r="M78" s="300"/>
      <c r="N78" s="300"/>
      <c r="O78" s="300"/>
      <c r="P78" s="300"/>
      <c r="Q78" s="300"/>
      <c r="R78" s="300"/>
      <c r="S78" s="300"/>
      <c r="T78" s="300"/>
    </row>
    <row r="79" customFormat="false" ht="15" hidden="false" customHeight="true" outlineLevel="0" collapsed="false">
      <c r="A79" s="307" t="s">
        <v>558</v>
      </c>
      <c r="B79" s="308" t="s">
        <v>617</v>
      </c>
      <c r="C79" s="308"/>
      <c r="D79" s="308"/>
      <c r="E79" s="308"/>
      <c r="F79" s="308"/>
      <c r="G79" s="308"/>
      <c r="H79" s="318" t="n">
        <f aca="false">H67*H78</f>
        <v>0.0001194</v>
      </c>
      <c r="I79" s="277" t="n">
        <f aca="false">I28*H79</f>
        <v>0.392003334</v>
      </c>
      <c r="J79" s="277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customFormat="false" ht="15" hidden="false" customHeight="true" outlineLevel="0" collapsed="false">
      <c r="A80" s="272" t="s">
        <v>618</v>
      </c>
      <c r="B80" s="272"/>
      <c r="C80" s="272"/>
      <c r="D80" s="272"/>
      <c r="E80" s="272"/>
      <c r="F80" s="272"/>
      <c r="G80" s="272"/>
      <c r="H80" s="272"/>
      <c r="I80" s="311" t="n">
        <f aca="false">SUM(I78:J79)</f>
        <v>1.376936334</v>
      </c>
      <c r="J80" s="311"/>
      <c r="K80" s="261"/>
      <c r="L80" s="261"/>
      <c r="M80" s="261"/>
      <c r="N80" s="261"/>
      <c r="O80" s="261"/>
      <c r="P80" s="261"/>
      <c r="Q80" s="261"/>
      <c r="R80" s="261"/>
      <c r="S80" s="261"/>
      <c r="T80" s="261"/>
    </row>
    <row r="81" customFormat="false" ht="15" hidden="false" customHeight="true" outlineLevel="0" collapsed="false">
      <c r="A81" s="14" t="s">
        <v>619</v>
      </c>
      <c r="B81" s="14"/>
      <c r="C81" s="14"/>
      <c r="D81" s="14"/>
      <c r="E81" s="14"/>
      <c r="F81" s="14"/>
      <c r="G81" s="14"/>
      <c r="H81" s="14"/>
      <c r="I81" s="14"/>
      <c r="J81" s="14"/>
      <c r="K81" s="261"/>
      <c r="L81" s="261"/>
      <c r="M81" s="319"/>
      <c r="N81" s="261"/>
      <c r="O81" s="261"/>
      <c r="P81" s="261"/>
      <c r="Q81" s="261"/>
      <c r="R81" s="261"/>
      <c r="S81" s="261"/>
      <c r="T81" s="261"/>
    </row>
    <row r="82" customFormat="false" ht="15" hidden="false" customHeight="true" outlineLevel="0" collapsed="false">
      <c r="A82" s="85" t="s">
        <v>620</v>
      </c>
      <c r="B82" s="262" t="s">
        <v>621</v>
      </c>
      <c r="C82" s="262"/>
      <c r="D82" s="262"/>
      <c r="E82" s="262"/>
      <c r="F82" s="262"/>
      <c r="G82" s="262"/>
      <c r="H82" s="85" t="s">
        <v>554</v>
      </c>
      <c r="I82" s="85" t="s">
        <v>555</v>
      </c>
      <c r="J82" s="85"/>
      <c r="K82" s="261"/>
      <c r="L82" s="261"/>
      <c r="M82" s="261"/>
      <c r="N82" s="261"/>
      <c r="O82" s="261"/>
      <c r="P82" s="261"/>
      <c r="Q82" s="261"/>
      <c r="R82" s="261"/>
      <c r="S82" s="261"/>
      <c r="T82" s="261"/>
    </row>
    <row r="83" customFormat="false" ht="15" hidden="false" customHeight="true" outlineLevel="0" collapsed="false">
      <c r="A83" s="307" t="s">
        <v>556</v>
      </c>
      <c r="B83" s="308" t="s">
        <v>622</v>
      </c>
      <c r="C83" s="308"/>
      <c r="D83" s="308"/>
      <c r="E83" s="308"/>
      <c r="F83" s="308"/>
      <c r="G83" s="308"/>
      <c r="H83" s="297" t="n">
        <v>0.0046</v>
      </c>
      <c r="I83" s="277" t="n">
        <f aca="false">$I$28*H83</f>
        <v>15.102306</v>
      </c>
      <c r="J83" s="277"/>
      <c r="K83" s="300"/>
      <c r="L83" s="300"/>
      <c r="M83" s="300"/>
      <c r="N83" s="300"/>
      <c r="O83" s="300"/>
      <c r="P83" s="300"/>
      <c r="Q83" s="300"/>
      <c r="R83" s="300"/>
      <c r="S83" s="300"/>
      <c r="T83" s="300"/>
    </row>
    <row r="84" customFormat="false" ht="15" hidden="false" customHeight="true" outlineLevel="0" collapsed="false">
      <c r="A84" s="307" t="s">
        <v>558</v>
      </c>
      <c r="B84" s="308" t="s">
        <v>623</v>
      </c>
      <c r="C84" s="308"/>
      <c r="D84" s="308"/>
      <c r="E84" s="308"/>
      <c r="F84" s="308"/>
      <c r="G84" s="308"/>
      <c r="H84" s="320" t="n">
        <f aca="false">H83*H64</f>
        <v>0.000368</v>
      </c>
      <c r="I84" s="277" t="n">
        <f aca="false">$I$28*H84</f>
        <v>1.20818448</v>
      </c>
      <c r="J84" s="277"/>
      <c r="K84" s="261"/>
      <c r="L84" s="261"/>
      <c r="M84" s="261"/>
      <c r="N84" s="261"/>
      <c r="O84" s="261"/>
      <c r="P84" s="300"/>
      <c r="Q84" s="300"/>
      <c r="R84" s="300"/>
      <c r="S84" s="300"/>
      <c r="T84" s="300"/>
    </row>
    <row r="85" customFormat="false" ht="15" hidden="false" customHeight="true" outlineLevel="0" collapsed="false">
      <c r="A85" s="307" t="s">
        <v>560</v>
      </c>
      <c r="B85" s="308" t="s">
        <v>624</v>
      </c>
      <c r="C85" s="308"/>
      <c r="D85" s="308"/>
      <c r="E85" s="308"/>
      <c r="F85" s="308"/>
      <c r="G85" s="308"/>
      <c r="H85" s="297"/>
      <c r="I85" s="277" t="n">
        <f aca="false">$I$28*H85</f>
        <v>0</v>
      </c>
      <c r="J85" s="277"/>
      <c r="K85" s="300"/>
      <c r="L85" s="300"/>
      <c r="M85" s="300"/>
      <c r="N85" s="300"/>
      <c r="O85" s="300"/>
      <c r="P85" s="300"/>
      <c r="Q85" s="300"/>
      <c r="R85" s="300"/>
      <c r="S85" s="300"/>
      <c r="T85" s="300"/>
    </row>
    <row r="86" customFormat="false" ht="17.25" hidden="false" customHeight="true" outlineLevel="0" collapsed="false">
      <c r="A86" s="307" t="s">
        <v>562</v>
      </c>
      <c r="B86" s="308" t="s">
        <v>625</v>
      </c>
      <c r="C86" s="308"/>
      <c r="D86" s="308"/>
      <c r="E86" s="308"/>
      <c r="F86" s="308"/>
      <c r="G86" s="308"/>
      <c r="H86" s="297" t="n">
        <v>0.0194</v>
      </c>
      <c r="I86" s="277" t="n">
        <f aca="false">$I$28*H86</f>
        <v>63.692334</v>
      </c>
      <c r="J86" s="277"/>
      <c r="K86" s="300"/>
      <c r="L86" s="300"/>
      <c r="M86" s="300"/>
      <c r="N86" s="300"/>
      <c r="O86" s="300"/>
      <c r="P86" s="300"/>
      <c r="Q86" s="300"/>
      <c r="R86" s="300"/>
      <c r="S86" s="300"/>
      <c r="T86" s="300"/>
    </row>
    <row r="87" customFormat="false" ht="15" hidden="false" customHeight="true" outlineLevel="0" collapsed="false">
      <c r="A87" s="307" t="s">
        <v>564</v>
      </c>
      <c r="B87" s="308" t="s">
        <v>626</v>
      </c>
      <c r="C87" s="308"/>
      <c r="D87" s="308"/>
      <c r="E87" s="308"/>
      <c r="F87" s="308"/>
      <c r="G87" s="308"/>
      <c r="H87" s="318" t="n">
        <f aca="false">H67*H86</f>
        <v>0.0077212</v>
      </c>
      <c r="I87" s="277" t="n">
        <f aca="false">$I$28*H87</f>
        <v>25.349548932</v>
      </c>
      <c r="J87" s="277"/>
      <c r="K87" s="261"/>
      <c r="L87" s="261"/>
      <c r="M87" s="261"/>
      <c r="N87" s="261"/>
      <c r="O87" s="261"/>
      <c r="P87" s="261"/>
      <c r="Q87" s="261"/>
      <c r="R87" s="261"/>
      <c r="S87" s="261"/>
      <c r="T87" s="261"/>
    </row>
    <row r="88" customFormat="false" ht="15.75" hidden="false" customHeight="true" outlineLevel="0" collapsed="false">
      <c r="A88" s="307" t="s">
        <v>566</v>
      </c>
      <c r="B88" s="308" t="s">
        <v>627</v>
      </c>
      <c r="C88" s="308"/>
      <c r="D88" s="308"/>
      <c r="E88" s="308"/>
      <c r="F88" s="308"/>
      <c r="G88" s="308"/>
      <c r="H88" s="297" t="n">
        <v>0.0348</v>
      </c>
      <c r="I88" s="277" t="n">
        <f aca="false">$I$28*H88</f>
        <v>114.252228</v>
      </c>
      <c r="J88" s="277"/>
      <c r="K88" s="300"/>
      <c r="L88" s="300"/>
      <c r="M88" s="300"/>
      <c r="N88" s="300"/>
      <c r="O88" s="300"/>
      <c r="P88" s="300"/>
      <c r="Q88" s="300"/>
      <c r="R88" s="300"/>
      <c r="S88" s="300"/>
      <c r="T88" s="300"/>
    </row>
    <row r="89" customFormat="false" ht="15" hidden="false" customHeight="true" outlineLevel="0" collapsed="false">
      <c r="A89" s="272" t="s">
        <v>628</v>
      </c>
      <c r="B89" s="272"/>
      <c r="C89" s="272"/>
      <c r="D89" s="272"/>
      <c r="E89" s="272"/>
      <c r="F89" s="272"/>
      <c r="G89" s="272"/>
      <c r="H89" s="272"/>
      <c r="I89" s="311" t="n">
        <f aca="false">SUM(I83:J88)</f>
        <v>219.604601412</v>
      </c>
      <c r="J89" s="31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customFormat="false" ht="15" hidden="false" customHeight="true" outlineLevel="0" collapsed="false">
      <c r="A90" s="321" t="s">
        <v>629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261"/>
      <c r="L90" s="261"/>
      <c r="M90" s="261"/>
      <c r="N90" s="261"/>
      <c r="O90" s="261"/>
      <c r="P90" s="261"/>
      <c r="Q90" s="261"/>
      <c r="R90" s="261"/>
      <c r="S90" s="261"/>
      <c r="T90" s="261"/>
    </row>
    <row r="91" customFormat="false" ht="15" hidden="false" customHeight="true" outlineLevel="0" collapsed="false">
      <c r="A91" s="14" t="s">
        <v>630</v>
      </c>
      <c r="B91" s="14"/>
      <c r="C91" s="14"/>
      <c r="D91" s="14"/>
      <c r="E91" s="14"/>
      <c r="F91" s="14"/>
      <c r="G91" s="14"/>
      <c r="H91" s="14"/>
      <c r="I91" s="14"/>
      <c r="J91" s="14"/>
      <c r="K91" s="322"/>
      <c r="L91" s="261"/>
      <c r="M91" s="261"/>
      <c r="N91" s="261"/>
      <c r="O91" s="261"/>
      <c r="P91" s="261"/>
      <c r="Q91" s="261"/>
      <c r="R91" s="261"/>
      <c r="S91" s="261"/>
      <c r="T91" s="261"/>
    </row>
    <row r="92" customFormat="false" ht="15" hidden="false" customHeight="true" outlineLevel="0" collapsed="false">
      <c r="A92" s="85" t="s">
        <v>631</v>
      </c>
      <c r="B92" s="262" t="s">
        <v>632</v>
      </c>
      <c r="C92" s="262"/>
      <c r="D92" s="262"/>
      <c r="E92" s="262"/>
      <c r="F92" s="262"/>
      <c r="G92" s="262"/>
      <c r="H92" s="262"/>
      <c r="I92" s="85" t="s">
        <v>555</v>
      </c>
      <c r="J92" s="85"/>
      <c r="K92" s="261"/>
      <c r="L92" s="261"/>
      <c r="M92" s="261"/>
      <c r="N92" s="261"/>
      <c r="O92" s="261"/>
      <c r="P92" s="261"/>
      <c r="Q92" s="261"/>
      <c r="R92" s="261"/>
      <c r="S92" s="261"/>
      <c r="T92" s="261"/>
    </row>
    <row r="93" customFormat="false" ht="15" hidden="false" customHeight="true" outlineLevel="0" collapsed="false">
      <c r="A93" s="307" t="s">
        <v>556</v>
      </c>
      <c r="B93" s="308" t="s">
        <v>633</v>
      </c>
      <c r="C93" s="308"/>
      <c r="D93" s="308"/>
      <c r="E93" s="308"/>
      <c r="F93" s="308"/>
      <c r="G93" s="308"/>
      <c r="H93" s="276" t="n">
        <v>0.0893</v>
      </c>
      <c r="I93" s="277" t="n">
        <f aca="false">$I$28*H93</f>
        <v>293.181723</v>
      </c>
      <c r="J93" s="277"/>
      <c r="K93" s="323"/>
      <c r="L93" s="261"/>
      <c r="M93" s="261"/>
      <c r="N93" s="261"/>
      <c r="O93" s="261"/>
      <c r="P93" s="261"/>
      <c r="Q93" s="261"/>
      <c r="R93" s="261"/>
      <c r="S93" s="261"/>
      <c r="T93" s="261"/>
    </row>
    <row r="94" customFormat="false" ht="15" hidden="false" customHeight="true" outlineLevel="0" collapsed="false">
      <c r="A94" s="307" t="s">
        <v>558</v>
      </c>
      <c r="B94" s="308" t="s">
        <v>634</v>
      </c>
      <c r="C94" s="308"/>
      <c r="D94" s="308"/>
      <c r="E94" s="308"/>
      <c r="F94" s="308"/>
      <c r="G94" s="308"/>
      <c r="H94" s="276" t="n">
        <v>0.0028</v>
      </c>
      <c r="I94" s="277" t="n">
        <f aca="false">$I$28*H94</f>
        <v>9.192708</v>
      </c>
      <c r="J94" s="277"/>
      <c r="K94" s="300"/>
      <c r="L94" s="300"/>
      <c r="M94" s="300"/>
      <c r="N94" s="300"/>
      <c r="O94" s="300"/>
      <c r="P94" s="300"/>
      <c r="Q94" s="300"/>
      <c r="R94" s="300"/>
      <c r="S94" s="300"/>
      <c r="T94" s="300"/>
    </row>
    <row r="95" customFormat="false" ht="15" hidden="false" customHeight="true" outlineLevel="0" collapsed="false">
      <c r="A95" s="307" t="s">
        <v>560</v>
      </c>
      <c r="B95" s="308" t="s">
        <v>635</v>
      </c>
      <c r="C95" s="308"/>
      <c r="D95" s="308"/>
      <c r="E95" s="308"/>
      <c r="F95" s="308"/>
      <c r="G95" s="308"/>
      <c r="H95" s="276" t="n">
        <v>0.0008</v>
      </c>
      <c r="I95" s="277" t="n">
        <f aca="false">$I$28*H95</f>
        <v>2.626488</v>
      </c>
      <c r="J95" s="277"/>
      <c r="K95" s="300"/>
      <c r="L95" s="300"/>
      <c r="M95" s="300"/>
      <c r="N95" s="300"/>
      <c r="O95" s="300"/>
      <c r="P95" s="300"/>
      <c r="Q95" s="300"/>
      <c r="R95" s="300"/>
      <c r="S95" s="300"/>
      <c r="T95" s="300"/>
    </row>
    <row r="96" customFormat="false" ht="15" hidden="false" customHeight="true" outlineLevel="0" collapsed="false">
      <c r="A96" s="307" t="s">
        <v>562</v>
      </c>
      <c r="B96" s="308" t="s">
        <v>636</v>
      </c>
      <c r="C96" s="308"/>
      <c r="D96" s="308"/>
      <c r="E96" s="308"/>
      <c r="F96" s="308"/>
      <c r="G96" s="308"/>
      <c r="H96" s="276" t="n">
        <v>0.0035</v>
      </c>
      <c r="I96" s="277" t="n">
        <f aca="false">$I$28*H96</f>
        <v>11.490885</v>
      </c>
      <c r="J96" s="277"/>
      <c r="K96" s="300"/>
      <c r="L96" s="300"/>
      <c r="M96" s="300"/>
      <c r="N96" s="300"/>
      <c r="O96" s="300"/>
      <c r="P96" s="300"/>
      <c r="Q96" s="300"/>
      <c r="R96" s="300"/>
      <c r="S96" s="300"/>
      <c r="T96" s="300"/>
    </row>
    <row r="97" customFormat="false" ht="15" hidden="false" customHeight="true" outlineLevel="0" collapsed="false">
      <c r="A97" s="307" t="s">
        <v>564</v>
      </c>
      <c r="B97" s="308" t="s">
        <v>637</v>
      </c>
      <c r="C97" s="308"/>
      <c r="D97" s="308"/>
      <c r="E97" s="308"/>
      <c r="F97" s="308"/>
      <c r="G97" s="308"/>
      <c r="H97" s="276" t="n">
        <v>0.0002</v>
      </c>
      <c r="I97" s="277" t="n">
        <f aca="false">$I$28*H97</f>
        <v>0.656622</v>
      </c>
      <c r="J97" s="277"/>
      <c r="K97" s="300"/>
      <c r="L97" s="300"/>
      <c r="M97" s="300"/>
      <c r="N97" s="300"/>
      <c r="O97" s="300"/>
      <c r="P97" s="300"/>
      <c r="Q97" s="300"/>
      <c r="R97" s="300"/>
      <c r="S97" s="300"/>
      <c r="T97" s="300"/>
    </row>
    <row r="98" customFormat="false" ht="15" hidden="false" customHeight="true" outlineLevel="0" collapsed="false">
      <c r="A98" s="307"/>
      <c r="B98" s="324" t="s">
        <v>98</v>
      </c>
      <c r="C98" s="324"/>
      <c r="D98" s="324"/>
      <c r="E98" s="324"/>
      <c r="F98" s="324"/>
      <c r="G98" s="324"/>
      <c r="H98" s="325" t="n">
        <f aca="false">SUM(H93:H97)</f>
        <v>0.0966</v>
      </c>
      <c r="I98" s="311" t="n">
        <f aca="false">SUM(I93:J97)</f>
        <v>317.148426</v>
      </c>
      <c r="J98" s="311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customFormat="false" ht="15" hidden="false" customHeight="true" outlineLevel="0" collapsed="false">
      <c r="A99" s="312" t="s">
        <v>568</v>
      </c>
      <c r="B99" s="326" t="s">
        <v>638</v>
      </c>
      <c r="C99" s="326"/>
      <c r="D99" s="326"/>
      <c r="E99" s="326"/>
      <c r="F99" s="326"/>
      <c r="G99" s="326"/>
      <c r="H99" s="318" t="n">
        <f aca="false">ROUND(H67*H98,4)</f>
        <v>0.0384</v>
      </c>
      <c r="I99" s="277" t="n">
        <f aca="false">H99*I28</f>
        <v>126.071424</v>
      </c>
      <c r="J99" s="277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customFormat="false" ht="15" hidden="false" customHeight="true" outlineLevel="0" collapsed="false">
      <c r="A100" s="272" t="s">
        <v>639</v>
      </c>
      <c r="B100" s="272"/>
      <c r="C100" s="272"/>
      <c r="D100" s="272"/>
      <c r="E100" s="272"/>
      <c r="F100" s="272"/>
      <c r="G100" s="272"/>
      <c r="H100" s="272"/>
      <c r="I100" s="311" t="n">
        <f aca="false">SUM(I98:J99)</f>
        <v>443.21985</v>
      </c>
      <c r="J100" s="31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customFormat="false" ht="14.25" hidden="false" customHeight="true" outlineLevel="0" collapsed="false"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customFormat="false" ht="14.25" hidden="false" customHeight="true" outlineLevel="0" collapsed="false"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customFormat="false" ht="14.25" hidden="false" customHeight="true" outlineLevel="0" collapsed="false"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customFormat="false" ht="14.25" hidden="false" customHeight="true" outlineLevel="0" collapsed="false"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</row>
    <row r="105" customFormat="false" ht="15" hidden="false" customHeight="true" outlineLevel="0" collapsed="false">
      <c r="A105" s="14" t="s">
        <v>640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</row>
    <row r="106" customFormat="false" ht="15" hidden="false" customHeight="true" outlineLevel="0" collapsed="false">
      <c r="A106" s="293" t="n">
        <v>4</v>
      </c>
      <c r="B106" s="294" t="s">
        <v>641</v>
      </c>
      <c r="C106" s="294"/>
      <c r="D106" s="294"/>
      <c r="E106" s="294"/>
      <c r="F106" s="294"/>
      <c r="G106" s="294"/>
      <c r="H106" s="294"/>
      <c r="I106" s="293" t="s">
        <v>555</v>
      </c>
      <c r="J106" s="293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</row>
    <row r="107" customFormat="false" ht="15" hidden="false" customHeight="true" outlineLevel="0" collapsed="false">
      <c r="A107" s="295" t="s">
        <v>594</v>
      </c>
      <c r="B107" s="296" t="s">
        <v>595</v>
      </c>
      <c r="C107" s="296"/>
      <c r="D107" s="296"/>
      <c r="E107" s="296"/>
      <c r="F107" s="296"/>
      <c r="G107" s="296"/>
      <c r="H107" s="296"/>
      <c r="I107" s="298" t="n">
        <f aca="false">I67</f>
        <v>1306.67778</v>
      </c>
      <c r="J107" s="298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</row>
    <row r="108" customFormat="false" ht="15" hidden="false" customHeight="true" outlineLevel="0" collapsed="false">
      <c r="A108" s="295" t="s">
        <v>607</v>
      </c>
      <c r="B108" s="296" t="s">
        <v>642</v>
      </c>
      <c r="C108" s="296"/>
      <c r="D108" s="296"/>
      <c r="E108" s="296"/>
      <c r="F108" s="296"/>
      <c r="G108" s="296"/>
      <c r="H108" s="296"/>
      <c r="I108" s="298" t="n">
        <f aca="false">I75</f>
        <v>546.639414</v>
      </c>
      <c r="J108" s="298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</row>
    <row r="109" customFormat="false" ht="15" hidden="false" customHeight="true" outlineLevel="0" collapsed="false">
      <c r="A109" s="295" t="s">
        <v>615</v>
      </c>
      <c r="B109" s="296" t="s">
        <v>616</v>
      </c>
      <c r="C109" s="296"/>
      <c r="D109" s="296"/>
      <c r="E109" s="296"/>
      <c r="F109" s="296"/>
      <c r="G109" s="296"/>
      <c r="H109" s="296"/>
      <c r="I109" s="298" t="n">
        <f aca="false">I80</f>
        <v>1.376936334</v>
      </c>
      <c r="J109" s="298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</row>
    <row r="110" customFormat="false" ht="15" hidden="false" customHeight="true" outlineLevel="0" collapsed="false">
      <c r="A110" s="295" t="s">
        <v>620</v>
      </c>
      <c r="B110" s="296" t="s">
        <v>643</v>
      </c>
      <c r="C110" s="296"/>
      <c r="D110" s="296"/>
      <c r="E110" s="296"/>
      <c r="F110" s="296"/>
      <c r="G110" s="296"/>
      <c r="H110" s="296"/>
      <c r="I110" s="298" t="n">
        <f aca="false">I89</f>
        <v>219.604601412</v>
      </c>
      <c r="J110" s="298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</row>
    <row r="111" customFormat="false" ht="15" hidden="false" customHeight="true" outlineLevel="0" collapsed="false">
      <c r="A111" s="295" t="s">
        <v>631</v>
      </c>
      <c r="B111" s="296" t="s">
        <v>632</v>
      </c>
      <c r="C111" s="296"/>
      <c r="D111" s="296"/>
      <c r="E111" s="296"/>
      <c r="F111" s="296"/>
      <c r="G111" s="296"/>
      <c r="H111" s="296"/>
      <c r="I111" s="298" t="n">
        <f aca="false">I100</f>
        <v>443.21985</v>
      </c>
      <c r="J111" s="298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</row>
    <row r="112" customFormat="false" ht="15" hidden="false" customHeight="true" outlineLevel="0" collapsed="false">
      <c r="A112" s="295" t="s">
        <v>644</v>
      </c>
      <c r="B112" s="296" t="s">
        <v>571</v>
      </c>
      <c r="C112" s="296"/>
      <c r="D112" s="296"/>
      <c r="E112" s="296"/>
      <c r="F112" s="296"/>
      <c r="G112" s="296"/>
      <c r="H112" s="296"/>
      <c r="I112" s="298" t="n">
        <v>0</v>
      </c>
      <c r="J112" s="298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</row>
    <row r="113" customFormat="false" ht="15" hidden="false" customHeight="true" outlineLevel="0" collapsed="false">
      <c r="A113" s="302" t="s">
        <v>645</v>
      </c>
      <c r="B113" s="302"/>
      <c r="C113" s="302"/>
      <c r="D113" s="302"/>
      <c r="E113" s="302"/>
      <c r="F113" s="302"/>
      <c r="G113" s="302"/>
      <c r="H113" s="302"/>
      <c r="I113" s="327" t="n">
        <f aca="false">SUM(I107:J112)</f>
        <v>2517.518581746</v>
      </c>
      <c r="J113" s="327"/>
      <c r="K113" s="316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</row>
    <row r="114" customFormat="false" ht="15" hidden="false" customHeight="true" outlineLevel="0" collapsed="false">
      <c r="A114" s="14" t="s">
        <v>646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</row>
    <row r="115" customFormat="false" ht="15" hidden="false" customHeight="true" outlineLevel="0" collapsed="false">
      <c r="A115" s="302" t="s">
        <v>647</v>
      </c>
      <c r="B115" s="302"/>
      <c r="C115" s="302"/>
      <c r="D115" s="302"/>
      <c r="E115" s="302"/>
      <c r="F115" s="302"/>
      <c r="G115" s="302"/>
      <c r="H115" s="302"/>
      <c r="I115" s="327" t="n">
        <f aca="false">I28+I43+I51+I113</f>
        <v>6564.65864841267</v>
      </c>
      <c r="J115" s="327"/>
      <c r="K115" s="261"/>
      <c r="L115" s="261"/>
      <c r="M115" s="275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</row>
    <row r="116" customFormat="false" ht="15" hidden="false" customHeight="true" outlineLevel="0" collapsed="false">
      <c r="A116" s="14" t="s">
        <v>648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</row>
    <row r="117" customFormat="false" ht="15" hidden="false" customHeight="true" outlineLevel="0" collapsed="false">
      <c r="A117" s="293" t="n">
        <v>5</v>
      </c>
      <c r="B117" s="294" t="s">
        <v>649</v>
      </c>
      <c r="C117" s="294"/>
      <c r="D117" s="294"/>
      <c r="E117" s="294"/>
      <c r="F117" s="294"/>
      <c r="G117" s="294"/>
      <c r="H117" s="293" t="s">
        <v>554</v>
      </c>
      <c r="I117" s="293" t="s">
        <v>555</v>
      </c>
      <c r="J117" s="293"/>
      <c r="K117" s="328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</row>
    <row r="118" customFormat="false" ht="15" hidden="false" customHeight="true" outlineLevel="0" collapsed="false">
      <c r="A118" s="295" t="s">
        <v>556</v>
      </c>
      <c r="B118" s="296" t="s">
        <v>650</v>
      </c>
      <c r="C118" s="296"/>
      <c r="D118" s="296"/>
      <c r="E118" s="296"/>
      <c r="F118" s="296"/>
      <c r="G118" s="296"/>
      <c r="H118" s="276" t="n">
        <v>0.07</v>
      </c>
      <c r="I118" s="298" t="n">
        <f aca="false">I115*H118</f>
        <v>459.526105388887</v>
      </c>
      <c r="J118" s="298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</row>
    <row r="119" customFormat="false" ht="15" hidden="false" customHeight="true" outlineLevel="0" collapsed="false">
      <c r="A119" s="295" t="s">
        <v>558</v>
      </c>
      <c r="B119" s="296" t="s">
        <v>651</v>
      </c>
      <c r="C119" s="296"/>
      <c r="D119" s="296"/>
      <c r="E119" s="296"/>
      <c r="F119" s="296"/>
      <c r="G119" s="296"/>
      <c r="H119" s="276" t="n">
        <v>0.07</v>
      </c>
      <c r="I119" s="298" t="n">
        <f aca="false">(I115+I118)*H119</f>
        <v>491.692932766109</v>
      </c>
      <c r="J119" s="298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</row>
    <row r="120" customFormat="false" ht="15" hidden="false" customHeight="true" outlineLevel="0" collapsed="false">
      <c r="A120" s="295" t="s">
        <v>560</v>
      </c>
      <c r="B120" s="296" t="s">
        <v>358</v>
      </c>
      <c r="C120" s="296"/>
      <c r="D120" s="296"/>
      <c r="E120" s="296"/>
      <c r="F120" s="296"/>
      <c r="G120" s="296"/>
      <c r="H120" s="296"/>
      <c r="I120" s="296"/>
      <c r="J120" s="296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</row>
    <row r="121" customFormat="false" ht="15" hidden="false" customHeight="true" outlineLevel="0" collapsed="false">
      <c r="A121" s="295" t="s">
        <v>652</v>
      </c>
      <c r="B121" s="294" t="s">
        <v>653</v>
      </c>
      <c r="C121" s="294"/>
      <c r="D121" s="294"/>
      <c r="E121" s="294"/>
      <c r="F121" s="294"/>
      <c r="G121" s="294"/>
      <c r="H121" s="294"/>
      <c r="I121" s="294"/>
      <c r="J121" s="294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</row>
    <row r="122" customFormat="false" ht="15" hidden="false" customHeight="true" outlineLevel="0" collapsed="false">
      <c r="A122" s="260"/>
      <c r="B122" s="296" t="s">
        <v>351</v>
      </c>
      <c r="C122" s="296"/>
      <c r="D122" s="296"/>
      <c r="E122" s="296"/>
      <c r="F122" s="296"/>
      <c r="G122" s="296"/>
      <c r="H122" s="276" t="n">
        <v>0.0165</v>
      </c>
      <c r="I122" s="298" t="n">
        <f aca="false">I127*H122</f>
        <v>144.620386971856</v>
      </c>
      <c r="J122" s="298"/>
      <c r="K122" s="329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</row>
    <row r="123" customFormat="false" ht="15" hidden="false" customHeight="true" outlineLevel="0" collapsed="false">
      <c r="A123" s="260"/>
      <c r="B123" s="296" t="s">
        <v>352</v>
      </c>
      <c r="C123" s="296"/>
      <c r="D123" s="296"/>
      <c r="E123" s="296"/>
      <c r="F123" s="296"/>
      <c r="G123" s="296"/>
      <c r="H123" s="276" t="n">
        <v>0.076</v>
      </c>
      <c r="I123" s="298" t="n">
        <f aca="false">I127*H123</f>
        <v>666.130267264306</v>
      </c>
      <c r="J123" s="298"/>
      <c r="K123" s="329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</row>
    <row r="124" customFormat="false" ht="15" hidden="false" customHeight="true" outlineLevel="0" collapsed="false">
      <c r="A124" s="295" t="s">
        <v>654</v>
      </c>
      <c r="B124" s="294" t="s">
        <v>655</v>
      </c>
      <c r="C124" s="294"/>
      <c r="D124" s="294"/>
      <c r="E124" s="294"/>
      <c r="F124" s="294"/>
      <c r="G124" s="294"/>
      <c r="H124" s="294"/>
      <c r="I124" s="294"/>
      <c r="J124" s="294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</row>
    <row r="125" customFormat="false" ht="15" hidden="false" customHeight="true" outlineLevel="0" collapsed="false">
      <c r="A125" s="295"/>
      <c r="B125" s="296" t="s">
        <v>353</v>
      </c>
      <c r="C125" s="296"/>
      <c r="D125" s="296"/>
      <c r="E125" s="296"/>
      <c r="F125" s="296"/>
      <c r="G125" s="296"/>
      <c r="H125" s="276" t="n">
        <v>0.05</v>
      </c>
      <c r="I125" s="298" t="n">
        <f aca="false">I127*H125</f>
        <v>438.243596884412</v>
      </c>
      <c r="J125" s="298"/>
      <c r="K125" s="329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</row>
    <row r="126" customFormat="false" ht="15" hidden="false" customHeight="true" outlineLevel="0" collapsed="false">
      <c r="A126" s="295" t="s">
        <v>656</v>
      </c>
      <c r="B126" s="294" t="s">
        <v>657</v>
      </c>
      <c r="C126" s="294"/>
      <c r="D126" s="294"/>
      <c r="E126" s="294"/>
      <c r="F126" s="294"/>
      <c r="G126" s="294"/>
      <c r="H126" s="294"/>
      <c r="I126" s="294"/>
      <c r="J126" s="294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</row>
    <row r="127" customFormat="false" ht="15" hidden="false" customHeight="true" outlineLevel="0" collapsed="false">
      <c r="A127" s="295"/>
      <c r="B127" s="302" t="s">
        <v>658</v>
      </c>
      <c r="C127" s="302"/>
      <c r="D127" s="302"/>
      <c r="E127" s="302"/>
      <c r="F127" s="302"/>
      <c r="G127" s="302"/>
      <c r="H127" s="330" t="n">
        <f aca="false">1-(SUM(H125,H123,H122))</f>
        <v>0.8575</v>
      </c>
      <c r="I127" s="298" t="n">
        <f aca="false">(I115+I118+I119)/H127</f>
        <v>8764.87193768824</v>
      </c>
      <c r="J127" s="298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</row>
    <row r="128" customFormat="false" ht="15" hidden="false" customHeight="true" outlineLevel="0" collapsed="false">
      <c r="A128" s="302" t="s">
        <v>659</v>
      </c>
      <c r="B128" s="302"/>
      <c r="C128" s="302"/>
      <c r="D128" s="302"/>
      <c r="E128" s="302"/>
      <c r="F128" s="302"/>
      <c r="G128" s="302"/>
      <c r="H128" s="302"/>
      <c r="I128" s="327" t="n">
        <f aca="false">I125+I123+I122+I119+I118</f>
        <v>2200.21328927557</v>
      </c>
      <c r="J128" s="327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</row>
    <row r="129" customFormat="false" ht="14.25" hidden="false" customHeight="true" outlineLevel="0" collapsed="false">
      <c r="A129" s="331" t="s">
        <v>660</v>
      </c>
      <c r="B129" s="331"/>
      <c r="C129" s="331"/>
      <c r="D129" s="331"/>
      <c r="E129" s="331"/>
      <c r="F129" s="331"/>
      <c r="G129" s="331"/>
      <c r="H129" s="331"/>
      <c r="I129" s="331"/>
      <c r="J129" s="33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</row>
    <row r="130" customFormat="false" ht="14.25" hidden="false" customHeight="true" outlineLevel="0" collapsed="false">
      <c r="A130" s="331" t="s">
        <v>661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</row>
    <row r="131" customFormat="false" ht="14.25" hidden="false" customHeight="true" outlineLevel="0" collapsed="false">
      <c r="A131" s="331" t="s">
        <v>662</v>
      </c>
      <c r="B131" s="331"/>
      <c r="C131" s="331"/>
      <c r="D131" s="331"/>
      <c r="E131" s="331"/>
      <c r="F131" s="331"/>
      <c r="G131" s="331"/>
      <c r="H131" s="331"/>
      <c r="I131" s="331"/>
      <c r="J131" s="33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</row>
    <row r="132" customFormat="false" ht="14.25" hidden="false" customHeight="true" outlineLevel="0" collapsed="false">
      <c r="A132" s="331" t="s">
        <v>663</v>
      </c>
      <c r="B132" s="331"/>
      <c r="C132" s="331"/>
      <c r="D132" s="331"/>
      <c r="E132" s="331"/>
      <c r="F132" s="331"/>
      <c r="G132" s="331"/>
      <c r="H132" s="331"/>
      <c r="I132" s="331"/>
      <c r="J132" s="33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</row>
    <row r="133" customFormat="false" ht="15" hidden="false" customHeight="true" outlineLevel="0" collapsed="false">
      <c r="A133" s="14" t="s">
        <v>664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</row>
    <row r="134" customFormat="false" ht="15" hidden="false" customHeight="true" outlineLevel="0" collapsed="false">
      <c r="A134" s="294" t="s">
        <v>665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</row>
    <row r="135" customFormat="false" ht="15" hidden="false" customHeight="true" outlineLevel="0" collapsed="false">
      <c r="A135" s="260"/>
      <c r="B135" s="294" t="s">
        <v>666</v>
      </c>
      <c r="C135" s="294"/>
      <c r="D135" s="294"/>
      <c r="E135" s="294"/>
      <c r="F135" s="294"/>
      <c r="G135" s="294"/>
      <c r="H135" s="294"/>
      <c r="I135" s="293" t="s">
        <v>555</v>
      </c>
      <c r="J135" s="29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</row>
    <row r="136" customFormat="false" ht="15" hidden="false" customHeight="true" outlineLevel="0" collapsed="false">
      <c r="A136" s="295" t="s">
        <v>556</v>
      </c>
      <c r="B136" s="296" t="s">
        <v>667</v>
      </c>
      <c r="C136" s="296"/>
      <c r="D136" s="296"/>
      <c r="E136" s="296"/>
      <c r="F136" s="296"/>
      <c r="G136" s="296"/>
      <c r="H136" s="296"/>
      <c r="I136" s="332" t="n">
        <f aca="false">I28</f>
        <v>3283.11</v>
      </c>
      <c r="J136" s="332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</row>
    <row r="137" customFormat="false" ht="15" hidden="false" customHeight="true" outlineLevel="0" collapsed="false">
      <c r="A137" s="295" t="s">
        <v>558</v>
      </c>
      <c r="B137" s="296" t="s">
        <v>668</v>
      </c>
      <c r="C137" s="296"/>
      <c r="D137" s="296"/>
      <c r="E137" s="296"/>
      <c r="F137" s="296"/>
      <c r="G137" s="296"/>
      <c r="H137" s="296"/>
      <c r="I137" s="332" t="n">
        <f aca="false">I43</f>
        <v>534.6534</v>
      </c>
      <c r="J137" s="332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</row>
    <row r="138" customFormat="false" ht="15" hidden="false" customHeight="true" outlineLevel="0" collapsed="false">
      <c r="A138" s="295" t="s">
        <v>560</v>
      </c>
      <c r="B138" s="296" t="s">
        <v>669</v>
      </c>
      <c r="C138" s="296"/>
      <c r="D138" s="296"/>
      <c r="E138" s="296"/>
      <c r="F138" s="296"/>
      <c r="G138" s="296"/>
      <c r="H138" s="296"/>
      <c r="I138" s="332" t="n">
        <f aca="false">I51</f>
        <v>229.376666666667</v>
      </c>
      <c r="J138" s="332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</row>
    <row r="139" customFormat="false" ht="15" hidden="false" customHeight="true" outlineLevel="0" collapsed="false">
      <c r="A139" s="295" t="s">
        <v>562</v>
      </c>
      <c r="B139" s="296" t="s">
        <v>641</v>
      </c>
      <c r="C139" s="296"/>
      <c r="D139" s="296"/>
      <c r="E139" s="296"/>
      <c r="F139" s="296"/>
      <c r="G139" s="296"/>
      <c r="H139" s="296"/>
      <c r="I139" s="332" t="n">
        <f aca="false">I113</f>
        <v>2517.518581746</v>
      </c>
      <c r="J139" s="332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</row>
    <row r="140" customFormat="false" ht="15" hidden="false" customHeight="true" outlineLevel="0" collapsed="false">
      <c r="A140" s="295"/>
      <c r="B140" s="302" t="s">
        <v>670</v>
      </c>
      <c r="C140" s="302"/>
      <c r="D140" s="302"/>
      <c r="E140" s="302"/>
      <c r="F140" s="302"/>
      <c r="G140" s="302"/>
      <c r="H140" s="302"/>
      <c r="I140" s="327" t="n">
        <f aca="false">SUM(I136:J139)</f>
        <v>6564.65864841267</v>
      </c>
      <c r="J140" s="327"/>
      <c r="K140" s="329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</row>
    <row r="141" customFormat="false" ht="15" hidden="false" customHeight="true" outlineLevel="0" collapsed="false">
      <c r="A141" s="295" t="s">
        <v>564</v>
      </c>
      <c r="B141" s="296" t="s">
        <v>671</v>
      </c>
      <c r="C141" s="296"/>
      <c r="D141" s="296"/>
      <c r="E141" s="296"/>
      <c r="F141" s="296"/>
      <c r="G141" s="296"/>
      <c r="H141" s="296"/>
      <c r="I141" s="332" t="n">
        <f aca="false">I128</f>
        <v>2200.21328927557</v>
      </c>
      <c r="J141" s="332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</row>
    <row r="142" customFormat="false" ht="15" hidden="false" customHeight="true" outlineLevel="0" collapsed="false">
      <c r="A142" s="260"/>
      <c r="B142" s="302" t="s">
        <v>672</v>
      </c>
      <c r="C142" s="302"/>
      <c r="D142" s="302"/>
      <c r="E142" s="302"/>
      <c r="F142" s="302"/>
      <c r="G142" s="302"/>
      <c r="H142" s="302"/>
      <c r="I142" s="327" t="n">
        <f aca="false">ROUND(I141+I140,2)</f>
        <v>8764.87</v>
      </c>
      <c r="J142" s="327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261"/>
      <c r="V142" s="261"/>
      <c r="W142" s="261"/>
      <c r="X142" s="261"/>
      <c r="Y142" s="261"/>
      <c r="Z142" s="261"/>
    </row>
    <row r="143" customFormat="false" ht="15" hidden="false" customHeight="true" outlineLevel="0" collapsed="false">
      <c r="A143" s="334"/>
      <c r="B143" s="302" t="s">
        <v>673</v>
      </c>
      <c r="C143" s="302"/>
      <c r="D143" s="302"/>
      <c r="E143" s="302"/>
      <c r="F143" s="302"/>
      <c r="G143" s="302"/>
      <c r="H143" s="302"/>
      <c r="I143" s="302" t="n">
        <f aca="false">I12</f>
        <v>2</v>
      </c>
      <c r="J143" s="302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</row>
    <row r="144" customFormat="false" ht="15" hidden="false" customHeight="true" outlineLevel="0" collapsed="false">
      <c r="A144" s="334"/>
      <c r="B144" s="302" t="s">
        <v>674</v>
      </c>
      <c r="C144" s="302"/>
      <c r="D144" s="302"/>
      <c r="E144" s="302"/>
      <c r="F144" s="302"/>
      <c r="G144" s="302"/>
      <c r="H144" s="302"/>
      <c r="I144" s="327" t="n">
        <f aca="false">I143*I142</f>
        <v>17529.74</v>
      </c>
      <c r="J144" s="327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</row>
    <row r="145" customFormat="false" ht="15" hidden="false" customHeight="true" outlineLevel="0" collapsed="false">
      <c r="A145" s="334"/>
      <c r="B145" s="302" t="s">
        <v>675</v>
      </c>
      <c r="C145" s="302"/>
      <c r="D145" s="302"/>
      <c r="E145" s="302"/>
      <c r="F145" s="302"/>
      <c r="G145" s="302"/>
      <c r="H145" s="302"/>
      <c r="I145" s="327" t="n">
        <f aca="false">I144*12</f>
        <v>210356.88</v>
      </c>
      <c r="J145" s="327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</row>
    <row r="146" customFormat="false" ht="14.25" hidden="false" customHeight="true" outlineLevel="0" collapsed="false"/>
    <row r="147" customFormat="false" ht="14.25" hidden="false" customHeight="true" outlineLevel="0" collapsed="false"/>
    <row r="148" customFormat="false" ht="14.25" hidden="false" customHeight="true" outlineLevel="0" collapsed="false"/>
    <row r="149" customFormat="false" ht="14.25" hidden="false" customHeight="true" outlineLevel="0" collapsed="false"/>
    <row r="150" customFormat="false" ht="14.25" hidden="false" customHeight="true" outlineLevel="0" collapsed="false"/>
    <row r="151" customFormat="false" ht="14.25" hidden="false" customHeight="true" outlineLevel="0" collapsed="false"/>
    <row r="152" customFormat="false" ht="14.25" hidden="false" customHeight="true" outlineLevel="0" collapsed="false"/>
    <row r="153" customFormat="false" ht="14.25" hidden="false" customHeight="true" outlineLevel="0" collapsed="false"/>
    <row r="154" customFormat="false" ht="14.25" hidden="false" customHeight="true" outlineLevel="0" collapsed="false"/>
    <row r="155" customFormat="false" ht="14.25" hidden="false" customHeight="true" outlineLevel="0" collapsed="false"/>
    <row r="156" customFormat="false" ht="14.25" hidden="false" customHeight="true" outlineLevel="0" collapsed="false"/>
    <row r="157" customFormat="false" ht="14.25" hidden="false" customHeight="true" outlineLevel="0" collapsed="false"/>
    <row r="158" customFormat="false" ht="14.25" hidden="false" customHeight="true" outlineLevel="0" collapsed="false"/>
    <row r="159" customFormat="false" ht="14.25" hidden="false" customHeight="true" outlineLevel="0" collapsed="false"/>
    <row r="160" customFormat="false" ht="14.25" hidden="false" customHeight="true" outlineLevel="0" collapsed="false"/>
    <row r="161" customFormat="false" ht="14.25" hidden="false" customHeight="true" outlineLevel="0" collapsed="false"/>
    <row r="162" customFormat="false" ht="14.25" hidden="false" customHeight="true" outlineLevel="0" collapsed="false"/>
    <row r="163" customFormat="false" ht="14.25" hidden="false" customHeight="true" outlineLevel="0" collapsed="false"/>
    <row r="164" customFormat="false" ht="14.25" hidden="false" customHeight="true" outlineLevel="0" collapsed="false"/>
    <row r="165" customFormat="false" ht="14.25" hidden="false" customHeight="true" outlineLevel="0" collapsed="false"/>
    <row r="166" customFormat="false" ht="14.25" hidden="false" customHeight="true" outlineLevel="0" collapsed="false"/>
    <row r="167" customFormat="false" ht="14.25" hidden="false" customHeight="true" outlineLevel="0" collapsed="false"/>
    <row r="168" customFormat="false" ht="14.25" hidden="false" customHeight="true" outlineLevel="0" collapsed="false"/>
    <row r="169" customFormat="false" ht="14.25" hidden="false" customHeight="true" outlineLevel="0" collapsed="false"/>
    <row r="170" customFormat="false" ht="14.25" hidden="false" customHeight="true" outlineLevel="0" collapsed="false"/>
    <row r="171" customFormat="false" ht="14.25" hidden="false" customHeight="true" outlineLevel="0" collapsed="false"/>
    <row r="172" customFormat="false" ht="14.25" hidden="false" customHeight="true" outlineLevel="0" collapsed="false"/>
    <row r="173" customFormat="false" ht="14.25" hidden="false" customHeight="true" outlineLevel="0" collapsed="false"/>
    <row r="174" customFormat="false" ht="14.25" hidden="false" customHeight="true" outlineLevel="0" collapsed="false"/>
    <row r="175" customFormat="false" ht="14.25" hidden="false" customHeight="true" outlineLevel="0" collapsed="false"/>
    <row r="176" customFormat="false" ht="14.25" hidden="false" customHeight="true" outlineLevel="0" collapsed="false"/>
    <row r="177" customFormat="false" ht="14.25" hidden="false" customHeight="true" outlineLevel="0" collapsed="false"/>
    <row r="178" customFormat="false" ht="14.25" hidden="false" customHeight="true" outlineLevel="0" collapsed="false"/>
    <row r="179" customFormat="false" ht="14.25" hidden="false" customHeight="true" outlineLevel="0" collapsed="false"/>
    <row r="180" customFormat="false" ht="14.25" hidden="false" customHeight="true" outlineLevel="0" collapsed="false"/>
    <row r="181" customFormat="false" ht="14.25" hidden="false" customHeight="true" outlineLevel="0" collapsed="false"/>
    <row r="182" customFormat="false" ht="14.25" hidden="false" customHeight="true" outlineLevel="0" collapsed="false"/>
    <row r="183" customFormat="false" ht="14.25" hidden="false" customHeight="true" outlineLevel="0" collapsed="false"/>
    <row r="184" customFormat="false" ht="14.25" hidden="false" customHeight="true" outlineLevel="0" collapsed="false"/>
    <row r="185" customFormat="false" ht="14.25" hidden="false" customHeight="true" outlineLevel="0" collapsed="false"/>
    <row r="186" customFormat="false" ht="14.25" hidden="false" customHeight="true" outlineLevel="0" collapsed="false"/>
    <row r="187" customFormat="false" ht="14.25" hidden="false" customHeight="true" outlineLevel="0" collapsed="false"/>
    <row r="188" customFormat="false" ht="14.25" hidden="false" customHeight="true" outlineLevel="0" collapsed="false"/>
    <row r="189" customFormat="false" ht="14.25" hidden="false" customHeight="true" outlineLevel="0" collapsed="false"/>
    <row r="190" customFormat="false" ht="14.25" hidden="false" customHeight="true" outlineLevel="0" collapsed="false"/>
    <row r="191" customFormat="false" ht="14.25" hidden="false" customHeight="true" outlineLevel="0" collapsed="false"/>
    <row r="192" customFormat="false" ht="14.25" hidden="false" customHeight="true" outlineLevel="0" collapsed="false"/>
    <row r="193" customFormat="false" ht="14.25" hidden="false" customHeight="true" outlineLevel="0" collapsed="false"/>
    <row r="194" customFormat="false" ht="14.25" hidden="false" customHeight="true" outlineLevel="0" collapsed="false"/>
    <row r="195" customFormat="false" ht="14.25" hidden="false" customHeight="true" outlineLevel="0" collapsed="false"/>
    <row r="196" customFormat="false" ht="14.25" hidden="false" customHeight="true" outlineLevel="0" collapsed="false"/>
    <row r="197" customFormat="false" ht="14.25" hidden="false" customHeight="true" outlineLevel="0" collapsed="false"/>
    <row r="198" customFormat="false" ht="14.25" hidden="false" customHeight="true" outlineLevel="0" collapsed="false"/>
    <row r="199" customFormat="false" ht="14.25" hidden="false" customHeight="true" outlineLevel="0" collapsed="false"/>
    <row r="200" customFormat="false" ht="14.25" hidden="false" customHeight="true" outlineLevel="0" collapsed="false"/>
    <row r="201" customFormat="false" ht="14.25" hidden="false" customHeight="true" outlineLevel="0" collapsed="false"/>
    <row r="202" customFormat="false" ht="14.25" hidden="false" customHeight="true" outlineLevel="0" collapsed="false"/>
    <row r="203" customFormat="false" ht="14.25" hidden="false" customHeight="true" outlineLevel="0" collapsed="false"/>
    <row r="204" customFormat="false" ht="14.25" hidden="false" customHeight="true" outlineLevel="0" collapsed="false"/>
    <row r="205" customFormat="false" ht="14.25" hidden="false" customHeight="true" outlineLevel="0" collapsed="false"/>
    <row r="206" customFormat="false" ht="14.25" hidden="false" customHeight="true" outlineLevel="0" collapsed="false"/>
    <row r="207" customFormat="false" ht="14.25" hidden="false" customHeight="true" outlineLevel="0" collapsed="false"/>
    <row r="208" customFormat="false" ht="14.25" hidden="false" customHeight="true" outlineLevel="0" collapsed="false"/>
    <row r="209" customFormat="false" ht="14.25" hidden="false" customHeight="true" outlineLevel="0" collapsed="false"/>
    <row r="210" customFormat="false" ht="14.25" hidden="false" customHeight="true" outlineLevel="0" collapsed="false"/>
    <row r="211" customFormat="false" ht="14.25" hidden="false" customHeight="true" outlineLevel="0" collapsed="false"/>
    <row r="212" customFormat="false" ht="14.25" hidden="false" customHeight="true" outlineLevel="0" collapsed="false"/>
    <row r="213" customFormat="false" ht="14.25" hidden="false" customHeight="true" outlineLevel="0" collapsed="false"/>
    <row r="214" customFormat="false" ht="14.25" hidden="false" customHeight="true" outlineLevel="0" collapsed="false"/>
    <row r="215" customFormat="false" ht="14.25" hidden="false" customHeight="true" outlineLevel="0" collapsed="false"/>
    <row r="216" customFormat="false" ht="14.25" hidden="false" customHeight="true" outlineLevel="0" collapsed="false"/>
    <row r="217" customFormat="false" ht="14.25" hidden="false" customHeight="true" outlineLevel="0" collapsed="false"/>
    <row r="218" customFormat="false" ht="14.25" hidden="false" customHeight="true" outlineLevel="0" collapsed="false"/>
    <row r="219" customFormat="false" ht="14.25" hidden="false" customHeight="true" outlineLevel="0" collapsed="false"/>
    <row r="220" customFormat="false" ht="14.25" hidden="false" customHeight="true" outlineLevel="0" collapsed="false"/>
    <row r="221" customFormat="false" ht="14.25" hidden="false" customHeight="true" outlineLevel="0" collapsed="false"/>
    <row r="222" customFormat="false" ht="14.25" hidden="false" customHeight="true" outlineLevel="0" collapsed="false"/>
    <row r="223" customFormat="false" ht="14.25" hidden="false" customHeight="true" outlineLevel="0" collapsed="false"/>
    <row r="224" customFormat="false" ht="14.25" hidden="false" customHeight="true" outlineLevel="0" collapsed="false"/>
    <row r="225" customFormat="false" ht="14.25" hidden="false" customHeight="true" outlineLevel="0" collapsed="false"/>
    <row r="226" customFormat="false" ht="14.25" hidden="false" customHeight="true" outlineLevel="0" collapsed="false"/>
    <row r="227" customFormat="false" ht="14.25" hidden="false" customHeight="true" outlineLevel="0" collapsed="false"/>
    <row r="228" customFormat="false" ht="14.25" hidden="false" customHeight="true" outlineLevel="0" collapsed="false"/>
    <row r="229" customFormat="false" ht="14.25" hidden="false" customHeight="true" outlineLevel="0" collapsed="false"/>
    <row r="230" customFormat="false" ht="14.25" hidden="false" customHeight="true" outlineLevel="0" collapsed="false"/>
    <row r="231" customFormat="false" ht="14.25" hidden="false" customHeight="true" outlineLevel="0" collapsed="false"/>
    <row r="232" customFormat="false" ht="14.25" hidden="false" customHeight="true" outlineLevel="0" collapsed="false"/>
    <row r="233" customFormat="false" ht="14.25" hidden="false" customHeight="true" outlineLevel="0" collapsed="false"/>
    <row r="234" customFormat="false" ht="14.25" hidden="false" customHeight="true" outlineLevel="0" collapsed="false"/>
    <row r="235" customFormat="false" ht="14.25" hidden="false" customHeight="true" outlineLevel="0" collapsed="false"/>
    <row r="236" customFormat="false" ht="14.25" hidden="false" customHeight="true" outlineLevel="0" collapsed="false"/>
    <row r="237" customFormat="false" ht="14.25" hidden="false" customHeight="true" outlineLevel="0" collapsed="false"/>
    <row r="238" customFormat="false" ht="14.25" hidden="false" customHeight="true" outlineLevel="0" collapsed="false"/>
    <row r="239" customFormat="false" ht="14.25" hidden="false" customHeight="true" outlineLevel="0" collapsed="false"/>
    <row r="240" customFormat="false" ht="14.25" hidden="false" customHeight="true" outlineLevel="0" collapsed="false"/>
    <row r="241" customFormat="false" ht="14.25" hidden="false" customHeight="true" outlineLevel="0" collapsed="false"/>
    <row r="242" customFormat="false" ht="14.25" hidden="false" customHeight="true" outlineLevel="0" collapsed="false"/>
    <row r="243" customFormat="false" ht="14.25" hidden="false" customHeight="true" outlineLevel="0" collapsed="false"/>
    <row r="244" customFormat="false" ht="14.25" hidden="false" customHeight="true" outlineLevel="0" collapsed="false"/>
    <row r="245" customFormat="false" ht="14.25" hidden="false" customHeight="true" outlineLevel="0" collapsed="false"/>
    <row r="246" customFormat="false" ht="14.25" hidden="false" customHeight="true" outlineLevel="0" collapsed="false"/>
    <row r="247" customFormat="false" ht="14.25" hidden="false" customHeight="true" outlineLevel="0" collapsed="false"/>
    <row r="248" customFormat="false" ht="14.25" hidden="false" customHeight="true" outlineLevel="0" collapsed="false"/>
    <row r="249" customFormat="false" ht="14.25" hidden="false" customHeight="true" outlineLevel="0" collapsed="false"/>
    <row r="250" customFormat="false" ht="14.25" hidden="false" customHeight="true" outlineLevel="0" collapsed="false"/>
    <row r="251" customFormat="false" ht="14.25" hidden="false" customHeight="true" outlineLevel="0" collapsed="false"/>
    <row r="252" customFormat="false" ht="14.25" hidden="false" customHeight="true" outlineLevel="0" collapsed="false"/>
    <row r="253" customFormat="false" ht="14.25" hidden="false" customHeight="true" outlineLevel="0" collapsed="false"/>
    <row r="254" customFormat="false" ht="14.25" hidden="false" customHeight="true" outlineLevel="0" collapsed="false"/>
    <row r="255" customFormat="false" ht="14.25" hidden="false" customHeight="true" outlineLevel="0" collapsed="false"/>
    <row r="256" customFormat="false" ht="14.25" hidden="false" customHeight="true" outlineLevel="0" collapsed="false"/>
    <row r="257" customFormat="false" ht="14.25" hidden="false" customHeight="true" outlineLevel="0" collapsed="false"/>
    <row r="258" customFormat="false" ht="14.25" hidden="false" customHeight="true" outlineLevel="0" collapsed="false"/>
    <row r="259" customFormat="false" ht="14.25" hidden="false" customHeight="true" outlineLevel="0" collapsed="false"/>
    <row r="260" customFormat="false" ht="14.25" hidden="false" customHeight="true" outlineLevel="0" collapsed="false"/>
    <row r="261" customFormat="false" ht="14.25" hidden="false" customHeight="true" outlineLevel="0" collapsed="false"/>
    <row r="262" customFormat="false" ht="14.25" hidden="false" customHeight="true" outlineLevel="0" collapsed="false"/>
    <row r="263" customFormat="false" ht="14.25" hidden="false" customHeight="true" outlineLevel="0" collapsed="false"/>
    <row r="264" customFormat="false" ht="14.25" hidden="false" customHeight="true" outlineLevel="0" collapsed="false"/>
    <row r="265" customFormat="false" ht="14.25" hidden="false" customHeight="true" outlineLevel="0" collapsed="false"/>
    <row r="266" customFormat="false" ht="14.25" hidden="false" customHeight="true" outlineLevel="0" collapsed="false"/>
    <row r="267" customFormat="false" ht="14.25" hidden="false" customHeight="true" outlineLevel="0" collapsed="false"/>
    <row r="268" customFormat="false" ht="14.25" hidden="false" customHeight="true" outlineLevel="0" collapsed="false"/>
    <row r="269" customFormat="false" ht="14.25" hidden="false" customHeight="true" outlineLevel="0" collapsed="false"/>
    <row r="270" customFormat="false" ht="14.25" hidden="false" customHeight="true" outlineLevel="0" collapsed="false"/>
    <row r="271" customFormat="false" ht="14.25" hidden="false" customHeight="true" outlineLevel="0" collapsed="false"/>
    <row r="272" customFormat="false" ht="14.25" hidden="false" customHeight="true" outlineLevel="0" collapsed="false"/>
    <row r="273" customFormat="false" ht="14.25" hidden="false" customHeight="true" outlineLevel="0" collapsed="false"/>
    <row r="274" customFormat="false" ht="14.25" hidden="false" customHeight="true" outlineLevel="0" collapsed="false"/>
    <row r="275" customFormat="false" ht="14.25" hidden="false" customHeight="true" outlineLevel="0" collapsed="false"/>
    <row r="276" customFormat="false" ht="14.25" hidden="false" customHeight="true" outlineLevel="0" collapsed="false"/>
    <row r="277" customFormat="false" ht="14.25" hidden="false" customHeight="true" outlineLevel="0" collapsed="false"/>
    <row r="278" customFormat="false" ht="14.25" hidden="false" customHeight="true" outlineLevel="0" collapsed="false"/>
    <row r="279" customFormat="false" ht="14.25" hidden="false" customHeight="true" outlineLevel="0" collapsed="false"/>
    <row r="280" customFormat="false" ht="14.25" hidden="false" customHeight="true" outlineLevel="0" collapsed="false"/>
    <row r="281" customFormat="false" ht="14.25" hidden="false" customHeight="true" outlineLevel="0" collapsed="false"/>
    <row r="282" customFormat="false" ht="14.25" hidden="false" customHeight="true" outlineLevel="0" collapsed="false"/>
    <row r="283" customFormat="false" ht="14.25" hidden="false" customHeight="true" outlineLevel="0" collapsed="false"/>
    <row r="284" customFormat="false" ht="14.25" hidden="false" customHeight="true" outlineLevel="0" collapsed="false"/>
    <row r="285" customFormat="false" ht="14.25" hidden="false" customHeight="true" outlineLevel="0" collapsed="false"/>
    <row r="286" customFormat="false" ht="14.25" hidden="false" customHeight="true" outlineLevel="0" collapsed="false"/>
    <row r="287" customFormat="false" ht="14.25" hidden="false" customHeight="true" outlineLevel="0" collapsed="false"/>
    <row r="288" customFormat="false" ht="14.25" hidden="false" customHeight="true" outlineLevel="0" collapsed="false"/>
    <row r="289" customFormat="false" ht="14.25" hidden="false" customHeight="true" outlineLevel="0" collapsed="false"/>
    <row r="290" customFormat="false" ht="14.25" hidden="false" customHeight="true" outlineLevel="0" collapsed="false"/>
    <row r="291" customFormat="false" ht="14.25" hidden="false" customHeight="true" outlineLevel="0" collapsed="false"/>
    <row r="292" customFormat="false" ht="14.25" hidden="false" customHeight="true" outlineLevel="0" collapsed="false"/>
    <row r="293" customFormat="false" ht="14.25" hidden="false" customHeight="true" outlineLevel="0" collapsed="false"/>
    <row r="294" customFormat="false" ht="14.25" hidden="false" customHeight="true" outlineLevel="0" collapsed="false"/>
    <row r="295" customFormat="false" ht="14.25" hidden="false" customHeight="true" outlineLevel="0" collapsed="false"/>
    <row r="296" customFormat="false" ht="14.25" hidden="false" customHeight="true" outlineLevel="0" collapsed="false"/>
    <row r="297" customFormat="false" ht="14.25" hidden="false" customHeight="true" outlineLevel="0" collapsed="false"/>
    <row r="298" customFormat="false" ht="14.25" hidden="false" customHeight="true" outlineLevel="0" collapsed="false"/>
    <row r="299" customFormat="false" ht="14.25" hidden="false" customHeight="true" outlineLevel="0" collapsed="false"/>
    <row r="300" customFormat="false" ht="14.25" hidden="false" customHeight="true" outlineLevel="0" collapsed="false"/>
    <row r="301" customFormat="false" ht="14.25" hidden="false" customHeight="true" outlineLevel="0" collapsed="false"/>
    <row r="302" customFormat="false" ht="14.25" hidden="false" customHeight="true" outlineLevel="0" collapsed="false"/>
    <row r="303" customFormat="false" ht="14.25" hidden="false" customHeight="true" outlineLevel="0" collapsed="false"/>
    <row r="304" customFormat="false" ht="14.25" hidden="false" customHeight="true" outlineLevel="0" collapsed="false"/>
    <row r="305" customFormat="false" ht="14.25" hidden="false" customHeight="true" outlineLevel="0" collapsed="false"/>
    <row r="306" customFormat="false" ht="14.25" hidden="false" customHeight="true" outlineLevel="0" collapsed="false"/>
    <row r="307" customFormat="false" ht="14.25" hidden="false" customHeight="true" outlineLevel="0" collapsed="false"/>
    <row r="308" customFormat="false" ht="14.25" hidden="false" customHeight="true" outlineLevel="0" collapsed="false"/>
    <row r="309" customFormat="false" ht="14.25" hidden="false" customHeight="true" outlineLevel="0" collapsed="false"/>
    <row r="310" customFormat="false" ht="14.25" hidden="false" customHeight="true" outlineLevel="0" collapsed="false"/>
    <row r="311" customFormat="false" ht="14.25" hidden="false" customHeight="true" outlineLevel="0" collapsed="false"/>
    <row r="312" customFormat="false" ht="14.25" hidden="false" customHeight="true" outlineLevel="0" collapsed="false"/>
    <row r="313" customFormat="false" ht="14.25" hidden="false" customHeight="true" outlineLevel="0" collapsed="false"/>
    <row r="314" customFormat="false" ht="14.25" hidden="false" customHeight="true" outlineLevel="0" collapsed="false"/>
    <row r="315" customFormat="false" ht="14.25" hidden="false" customHeight="true" outlineLevel="0" collapsed="false"/>
    <row r="316" customFormat="false" ht="14.25" hidden="false" customHeight="true" outlineLevel="0" collapsed="false"/>
    <row r="317" customFormat="false" ht="14.25" hidden="false" customHeight="true" outlineLevel="0" collapsed="false"/>
    <row r="318" customFormat="false" ht="14.25" hidden="false" customHeight="true" outlineLevel="0" collapsed="false"/>
    <row r="319" customFormat="false" ht="14.25" hidden="false" customHeight="true" outlineLevel="0" collapsed="false"/>
    <row r="320" customFormat="false" ht="14.25" hidden="false" customHeight="true" outlineLevel="0" collapsed="false"/>
    <row r="321" customFormat="false" ht="14.25" hidden="false" customHeight="true" outlineLevel="0" collapsed="false"/>
    <row r="322" customFormat="false" ht="14.25" hidden="false" customHeight="true" outlineLevel="0" collapsed="false"/>
    <row r="323" customFormat="false" ht="14.25" hidden="false" customHeight="true" outlineLevel="0" collapsed="false"/>
    <row r="324" customFormat="false" ht="14.25" hidden="false" customHeight="true" outlineLevel="0" collapsed="false"/>
    <row r="325" customFormat="false" ht="14.25" hidden="false" customHeight="true" outlineLevel="0" collapsed="false"/>
    <row r="326" customFormat="false" ht="14.25" hidden="false" customHeight="true" outlineLevel="0" collapsed="false"/>
    <row r="327" customFormat="false" ht="14.25" hidden="false" customHeight="true" outlineLevel="0" collapsed="false"/>
    <row r="328" customFormat="false" ht="14.25" hidden="false" customHeight="true" outlineLevel="0" collapsed="false"/>
    <row r="329" customFormat="false" ht="14.25" hidden="false" customHeight="true" outlineLevel="0" collapsed="false"/>
    <row r="330" customFormat="false" ht="14.25" hidden="false" customHeight="true" outlineLevel="0" collapsed="false"/>
    <row r="331" customFormat="false" ht="14.25" hidden="false" customHeight="true" outlineLevel="0" collapsed="false"/>
    <row r="332" customFormat="false" ht="14.25" hidden="false" customHeight="true" outlineLevel="0" collapsed="false"/>
    <row r="333" customFormat="false" ht="14.25" hidden="false" customHeight="true" outlineLevel="0" collapsed="false"/>
    <row r="334" customFormat="false" ht="14.25" hidden="false" customHeight="true" outlineLevel="0" collapsed="false"/>
    <row r="335" customFormat="false" ht="14.25" hidden="false" customHeight="true" outlineLevel="0" collapsed="false"/>
    <row r="336" customFormat="false" ht="14.25" hidden="false" customHeight="true" outlineLevel="0" collapsed="false"/>
    <row r="337" customFormat="false" ht="14.25" hidden="false" customHeight="true" outlineLevel="0" collapsed="false"/>
    <row r="338" customFormat="false" ht="14.25" hidden="false" customHeight="true" outlineLevel="0" collapsed="false"/>
    <row r="339" customFormat="false" ht="14.25" hidden="false" customHeight="true" outlineLevel="0" collapsed="false"/>
    <row r="340" customFormat="false" ht="14.25" hidden="false" customHeight="true" outlineLevel="0" collapsed="false"/>
    <row r="341" customFormat="false" ht="14.25" hidden="false" customHeight="true" outlineLevel="0" collapsed="false"/>
    <row r="342" customFormat="false" ht="14.25" hidden="false" customHeight="true" outlineLevel="0" collapsed="false"/>
    <row r="343" customFormat="false" ht="14.25" hidden="false" customHeight="true" outlineLevel="0" collapsed="false"/>
    <row r="344" customFormat="false" ht="14.25" hidden="false" customHeight="true" outlineLevel="0" collapsed="false"/>
    <row r="345" customFormat="false" ht="14.25" hidden="false" customHeight="true" outlineLevel="0" collapsed="false"/>
    <row r="346" customFormat="false" ht="14.25" hidden="false" customHeight="true" outlineLevel="0" collapsed="false"/>
    <row r="347" customFormat="false" ht="14.25" hidden="false" customHeight="true" outlineLevel="0" collapsed="false"/>
    <row r="348" customFormat="false" ht="14.25" hidden="false" customHeight="true" outlineLevel="0" collapsed="false"/>
    <row r="349" customFormat="false" ht="14.25" hidden="false" customHeight="true" outlineLevel="0" collapsed="false"/>
    <row r="350" customFormat="false" ht="14.25" hidden="false" customHeight="true" outlineLevel="0" collapsed="false"/>
    <row r="351" customFormat="false" ht="14.25" hidden="false" customHeight="true" outlineLevel="0" collapsed="false"/>
    <row r="352" customFormat="false" ht="14.25" hidden="false" customHeight="true" outlineLevel="0" collapsed="false"/>
    <row r="353" customFormat="false" ht="14.25" hidden="false" customHeight="true" outlineLevel="0" collapsed="false"/>
    <row r="354" customFormat="false" ht="14.25" hidden="false" customHeight="true" outlineLevel="0" collapsed="false"/>
    <row r="355" customFormat="false" ht="14.25" hidden="false" customHeight="true" outlineLevel="0" collapsed="false"/>
    <row r="356" customFormat="false" ht="14.25" hidden="false" customHeight="true" outlineLevel="0" collapsed="false"/>
    <row r="357" customFormat="false" ht="14.25" hidden="false" customHeight="true" outlineLevel="0" collapsed="false"/>
    <row r="358" customFormat="false" ht="14.25" hidden="false" customHeight="true" outlineLevel="0" collapsed="false"/>
    <row r="359" customFormat="false" ht="14.25" hidden="false" customHeight="true" outlineLevel="0" collapsed="false"/>
    <row r="360" customFormat="false" ht="14.25" hidden="false" customHeight="true" outlineLevel="0" collapsed="false"/>
    <row r="361" customFormat="false" ht="14.25" hidden="false" customHeight="true" outlineLevel="0" collapsed="false"/>
    <row r="362" customFormat="false" ht="14.25" hidden="false" customHeight="true" outlineLevel="0" collapsed="false"/>
    <row r="363" customFormat="false" ht="14.25" hidden="false" customHeight="true" outlineLevel="0" collapsed="false"/>
    <row r="364" customFormat="false" ht="14.25" hidden="false" customHeight="true" outlineLevel="0" collapsed="false"/>
    <row r="365" customFormat="false" ht="14.25" hidden="false" customHeight="true" outlineLevel="0" collapsed="false"/>
    <row r="366" customFormat="false" ht="14.25" hidden="false" customHeight="true" outlineLevel="0" collapsed="false"/>
    <row r="367" customFormat="false" ht="14.25" hidden="false" customHeight="true" outlineLevel="0" collapsed="false"/>
    <row r="368" customFormat="false" ht="14.25" hidden="false" customHeight="true" outlineLevel="0" collapsed="false"/>
    <row r="369" customFormat="false" ht="14.25" hidden="false" customHeight="true" outlineLevel="0" collapsed="false"/>
    <row r="370" customFormat="false" ht="14.25" hidden="false" customHeight="true" outlineLevel="0" collapsed="false"/>
    <row r="371" customFormat="false" ht="14.25" hidden="false" customHeight="true" outlineLevel="0" collapsed="false"/>
    <row r="372" customFormat="false" ht="14.25" hidden="false" customHeight="true" outlineLevel="0" collapsed="false"/>
    <row r="373" customFormat="false" ht="14.25" hidden="false" customHeight="true" outlineLevel="0" collapsed="false"/>
    <row r="374" customFormat="false" ht="14.25" hidden="false" customHeight="true" outlineLevel="0" collapsed="false"/>
    <row r="375" customFormat="false" ht="14.25" hidden="false" customHeight="true" outlineLevel="0" collapsed="false"/>
    <row r="376" customFormat="false" ht="14.25" hidden="false" customHeight="true" outlineLevel="0" collapsed="false"/>
    <row r="377" customFormat="false" ht="14.25" hidden="false" customHeight="true" outlineLevel="0" collapsed="false"/>
    <row r="378" customFormat="false" ht="14.25" hidden="false" customHeight="true" outlineLevel="0" collapsed="false"/>
    <row r="379" customFormat="false" ht="14.25" hidden="false" customHeight="true" outlineLevel="0" collapsed="false"/>
    <row r="380" customFormat="false" ht="14.25" hidden="false" customHeight="true" outlineLevel="0" collapsed="false"/>
    <row r="381" customFormat="false" ht="14.25" hidden="false" customHeight="true" outlineLevel="0" collapsed="false"/>
    <row r="382" customFormat="false" ht="14.25" hidden="false" customHeight="true" outlineLevel="0" collapsed="false"/>
    <row r="383" customFormat="false" ht="14.25" hidden="false" customHeight="true" outlineLevel="0" collapsed="false"/>
    <row r="384" customFormat="false" ht="14.25" hidden="false" customHeight="true" outlineLevel="0" collapsed="false"/>
    <row r="385" customFormat="false" ht="14.25" hidden="false" customHeight="true" outlineLevel="0" collapsed="false"/>
    <row r="386" customFormat="false" ht="14.25" hidden="false" customHeight="true" outlineLevel="0" collapsed="false"/>
    <row r="387" customFormat="false" ht="14.25" hidden="false" customHeight="true" outlineLevel="0" collapsed="false"/>
    <row r="388" customFormat="false" ht="14.25" hidden="false" customHeight="true" outlineLevel="0" collapsed="false"/>
    <row r="389" customFormat="false" ht="14.25" hidden="false" customHeight="true" outlineLevel="0" collapsed="false"/>
    <row r="390" customFormat="false" ht="14.25" hidden="false" customHeight="true" outlineLevel="0" collapsed="false"/>
    <row r="391" customFormat="false" ht="14.25" hidden="false" customHeight="true" outlineLevel="0" collapsed="false"/>
    <row r="392" customFormat="false" ht="14.25" hidden="false" customHeight="true" outlineLevel="0" collapsed="false"/>
    <row r="393" customFormat="false" ht="14.25" hidden="false" customHeight="true" outlineLevel="0" collapsed="false"/>
    <row r="394" customFormat="false" ht="14.25" hidden="false" customHeight="true" outlineLevel="0" collapsed="false"/>
    <row r="395" customFormat="false" ht="14.25" hidden="false" customHeight="true" outlineLevel="0" collapsed="false"/>
    <row r="396" customFormat="false" ht="14.25" hidden="false" customHeight="true" outlineLevel="0" collapsed="false"/>
    <row r="397" customFormat="false" ht="14.25" hidden="false" customHeight="true" outlineLevel="0" collapsed="false"/>
    <row r="398" customFormat="false" ht="14.25" hidden="false" customHeight="true" outlineLevel="0" collapsed="false"/>
    <row r="399" customFormat="false" ht="14.25" hidden="false" customHeight="true" outlineLevel="0" collapsed="false"/>
    <row r="400" customFormat="false" ht="14.25" hidden="false" customHeight="true" outlineLevel="0" collapsed="false"/>
    <row r="401" customFormat="false" ht="14.25" hidden="false" customHeight="true" outlineLevel="0" collapsed="false"/>
    <row r="402" customFormat="false" ht="14.25" hidden="false" customHeight="true" outlineLevel="0" collapsed="false"/>
    <row r="403" customFormat="false" ht="14.25" hidden="false" customHeight="true" outlineLevel="0" collapsed="false"/>
    <row r="404" customFormat="false" ht="14.25" hidden="false" customHeight="true" outlineLevel="0" collapsed="false"/>
    <row r="405" customFormat="false" ht="14.25" hidden="false" customHeight="true" outlineLevel="0" collapsed="false"/>
    <row r="406" customFormat="false" ht="14.25" hidden="false" customHeight="true" outlineLevel="0" collapsed="false"/>
    <row r="407" customFormat="false" ht="14.25" hidden="false" customHeight="true" outlineLevel="0" collapsed="false"/>
    <row r="408" customFormat="false" ht="14.25" hidden="false" customHeight="true" outlineLevel="0" collapsed="false"/>
    <row r="409" customFormat="false" ht="14.25" hidden="false" customHeight="true" outlineLevel="0" collapsed="false"/>
    <row r="410" customFormat="false" ht="14.25" hidden="false" customHeight="true" outlineLevel="0" collapsed="false"/>
    <row r="411" customFormat="false" ht="14.25" hidden="false" customHeight="true" outlineLevel="0" collapsed="false"/>
    <row r="412" customFormat="false" ht="14.25" hidden="false" customHeight="true" outlineLevel="0" collapsed="false"/>
    <row r="413" customFormat="false" ht="14.25" hidden="false" customHeight="true" outlineLevel="0" collapsed="false"/>
    <row r="414" customFormat="false" ht="14.25" hidden="false" customHeight="true" outlineLevel="0" collapsed="false"/>
    <row r="415" customFormat="false" ht="14.25" hidden="false" customHeight="true" outlineLevel="0" collapsed="false"/>
    <row r="416" customFormat="false" ht="14.25" hidden="false" customHeight="true" outlineLevel="0" collapsed="false"/>
    <row r="417" customFormat="false" ht="14.25" hidden="false" customHeight="true" outlineLevel="0" collapsed="false"/>
    <row r="418" customFormat="false" ht="14.25" hidden="false" customHeight="true" outlineLevel="0" collapsed="false"/>
    <row r="419" customFormat="false" ht="14.25" hidden="false" customHeight="true" outlineLevel="0" collapsed="false"/>
    <row r="420" customFormat="false" ht="14.25" hidden="false" customHeight="true" outlineLevel="0" collapsed="false"/>
    <row r="421" customFormat="false" ht="14.25" hidden="false" customHeight="true" outlineLevel="0" collapsed="false"/>
    <row r="422" customFormat="false" ht="14.25" hidden="false" customHeight="true" outlineLevel="0" collapsed="false"/>
    <row r="423" customFormat="false" ht="14.25" hidden="false" customHeight="true" outlineLevel="0" collapsed="false"/>
    <row r="424" customFormat="false" ht="14.25" hidden="false" customHeight="true" outlineLevel="0" collapsed="false"/>
    <row r="425" customFormat="false" ht="14.25" hidden="false" customHeight="true" outlineLevel="0" collapsed="false"/>
    <row r="426" customFormat="false" ht="14.25" hidden="false" customHeight="true" outlineLevel="0" collapsed="false"/>
    <row r="427" customFormat="false" ht="14.25" hidden="false" customHeight="true" outlineLevel="0" collapsed="false"/>
    <row r="428" customFormat="false" ht="14.25" hidden="false" customHeight="true" outlineLevel="0" collapsed="false"/>
    <row r="429" customFormat="false" ht="14.25" hidden="false" customHeight="true" outlineLevel="0" collapsed="false"/>
    <row r="430" customFormat="false" ht="14.25" hidden="false" customHeight="true" outlineLevel="0" collapsed="false"/>
    <row r="431" customFormat="false" ht="14.25" hidden="false" customHeight="true" outlineLevel="0" collapsed="false"/>
    <row r="432" customFormat="false" ht="14.25" hidden="false" customHeight="true" outlineLevel="0" collapsed="false"/>
    <row r="433" customFormat="false" ht="14.25" hidden="false" customHeight="true" outlineLevel="0" collapsed="false"/>
    <row r="434" customFormat="false" ht="14.25" hidden="false" customHeight="true" outlineLevel="0" collapsed="false"/>
    <row r="435" customFormat="false" ht="14.25" hidden="false" customHeight="true" outlineLevel="0" collapsed="false"/>
    <row r="436" customFormat="false" ht="14.25" hidden="false" customHeight="true" outlineLevel="0" collapsed="false"/>
    <row r="437" customFormat="false" ht="14.25" hidden="false" customHeight="true" outlineLevel="0" collapsed="false"/>
    <row r="438" customFormat="false" ht="14.25" hidden="false" customHeight="true" outlineLevel="0" collapsed="false"/>
    <row r="439" customFormat="false" ht="14.25" hidden="false" customHeight="true" outlineLevel="0" collapsed="false"/>
    <row r="440" customFormat="false" ht="14.25" hidden="false" customHeight="true" outlineLevel="0" collapsed="false"/>
    <row r="441" customFormat="false" ht="14.25" hidden="false" customHeight="true" outlineLevel="0" collapsed="false"/>
    <row r="442" customFormat="false" ht="14.25" hidden="false" customHeight="true" outlineLevel="0" collapsed="false"/>
    <row r="443" customFormat="false" ht="14.25" hidden="false" customHeight="true" outlineLevel="0" collapsed="false"/>
    <row r="444" customFormat="false" ht="14.25" hidden="false" customHeight="true" outlineLevel="0" collapsed="false"/>
    <row r="445" customFormat="false" ht="14.25" hidden="false" customHeight="true" outlineLevel="0" collapsed="false"/>
    <row r="446" customFormat="false" ht="14.25" hidden="false" customHeight="true" outlineLevel="0" collapsed="false"/>
    <row r="447" customFormat="false" ht="14.25" hidden="false" customHeight="true" outlineLevel="0" collapsed="false"/>
    <row r="448" customFormat="false" ht="14.25" hidden="false" customHeight="true" outlineLevel="0" collapsed="false"/>
    <row r="449" customFormat="false" ht="14.25" hidden="false" customHeight="true" outlineLevel="0" collapsed="false"/>
    <row r="450" customFormat="false" ht="14.25" hidden="false" customHeight="true" outlineLevel="0" collapsed="false"/>
    <row r="451" customFormat="false" ht="14.25" hidden="false" customHeight="true" outlineLevel="0" collapsed="false"/>
    <row r="452" customFormat="false" ht="14.25" hidden="false" customHeight="true" outlineLevel="0" collapsed="false"/>
    <row r="453" customFormat="false" ht="14.25" hidden="false" customHeight="true" outlineLevel="0" collapsed="false"/>
    <row r="454" customFormat="false" ht="14.25" hidden="false" customHeight="true" outlineLevel="0" collapsed="false"/>
    <row r="455" customFormat="false" ht="14.25" hidden="false" customHeight="true" outlineLevel="0" collapsed="false"/>
    <row r="456" customFormat="false" ht="14.25" hidden="false" customHeight="true" outlineLevel="0" collapsed="false"/>
    <row r="457" customFormat="false" ht="14.25" hidden="false" customHeight="true" outlineLevel="0" collapsed="false"/>
    <row r="458" customFormat="false" ht="14.25" hidden="false" customHeight="true" outlineLevel="0" collapsed="false"/>
    <row r="459" customFormat="false" ht="14.25" hidden="false" customHeight="true" outlineLevel="0" collapsed="false"/>
    <row r="460" customFormat="false" ht="14.25" hidden="false" customHeight="true" outlineLevel="0" collapsed="false"/>
    <row r="461" customFormat="false" ht="14.25" hidden="false" customHeight="true" outlineLevel="0" collapsed="false"/>
    <row r="462" customFormat="false" ht="14.25" hidden="false" customHeight="true" outlineLevel="0" collapsed="false"/>
    <row r="463" customFormat="false" ht="14.25" hidden="false" customHeight="true" outlineLevel="0" collapsed="false"/>
    <row r="464" customFormat="false" ht="14.25" hidden="false" customHeight="true" outlineLevel="0" collapsed="false"/>
    <row r="465" customFormat="false" ht="14.25" hidden="false" customHeight="true" outlineLevel="0" collapsed="false"/>
    <row r="466" customFormat="false" ht="14.25" hidden="false" customHeight="true" outlineLevel="0" collapsed="false"/>
    <row r="467" customFormat="false" ht="14.25" hidden="false" customHeight="true" outlineLevel="0" collapsed="false"/>
    <row r="468" customFormat="false" ht="14.25" hidden="false" customHeight="true" outlineLevel="0" collapsed="false"/>
    <row r="469" customFormat="false" ht="14.25" hidden="false" customHeight="true" outlineLevel="0" collapsed="false"/>
    <row r="470" customFormat="false" ht="14.25" hidden="false" customHeight="true" outlineLevel="0" collapsed="false"/>
    <row r="471" customFormat="false" ht="14.25" hidden="false" customHeight="true" outlineLevel="0" collapsed="false"/>
    <row r="472" customFormat="false" ht="14.25" hidden="false" customHeight="true" outlineLevel="0" collapsed="false"/>
    <row r="473" customFormat="false" ht="14.25" hidden="false" customHeight="true" outlineLevel="0" collapsed="false"/>
    <row r="474" customFormat="false" ht="14.25" hidden="false" customHeight="true" outlineLevel="0" collapsed="false"/>
    <row r="475" customFormat="false" ht="14.25" hidden="false" customHeight="true" outlineLevel="0" collapsed="false"/>
    <row r="476" customFormat="false" ht="14.25" hidden="false" customHeight="true" outlineLevel="0" collapsed="false"/>
    <row r="477" customFormat="false" ht="14.25" hidden="false" customHeight="true" outlineLevel="0" collapsed="false"/>
    <row r="478" customFormat="false" ht="14.25" hidden="false" customHeight="true" outlineLevel="0" collapsed="false"/>
    <row r="479" customFormat="false" ht="14.25" hidden="false" customHeight="true" outlineLevel="0" collapsed="false"/>
    <row r="480" customFormat="false" ht="14.25" hidden="false" customHeight="true" outlineLevel="0" collapsed="false"/>
    <row r="481" customFormat="false" ht="14.25" hidden="false" customHeight="true" outlineLevel="0" collapsed="false"/>
    <row r="482" customFormat="false" ht="14.25" hidden="false" customHeight="true" outlineLevel="0" collapsed="false"/>
    <row r="483" customFormat="false" ht="14.25" hidden="false" customHeight="true" outlineLevel="0" collapsed="false"/>
    <row r="484" customFormat="false" ht="14.25" hidden="false" customHeight="true" outlineLevel="0" collapsed="false"/>
    <row r="485" customFormat="false" ht="14.25" hidden="false" customHeight="true" outlineLevel="0" collapsed="false"/>
    <row r="486" customFormat="false" ht="14.25" hidden="false" customHeight="true" outlineLevel="0" collapsed="false"/>
    <row r="487" customFormat="false" ht="14.25" hidden="false" customHeight="true" outlineLevel="0" collapsed="false"/>
    <row r="488" customFormat="false" ht="14.25" hidden="false" customHeight="true" outlineLevel="0" collapsed="false"/>
    <row r="489" customFormat="false" ht="14.25" hidden="false" customHeight="true" outlineLevel="0" collapsed="false"/>
    <row r="490" customFormat="false" ht="14.25" hidden="false" customHeight="true" outlineLevel="0" collapsed="false"/>
    <row r="491" customFormat="false" ht="14.25" hidden="false" customHeight="true" outlineLevel="0" collapsed="false"/>
    <row r="492" customFormat="false" ht="14.25" hidden="false" customHeight="true" outlineLevel="0" collapsed="false"/>
    <row r="493" customFormat="false" ht="14.25" hidden="false" customHeight="true" outlineLevel="0" collapsed="false"/>
    <row r="494" customFormat="false" ht="14.25" hidden="false" customHeight="true" outlineLevel="0" collapsed="false"/>
    <row r="495" customFormat="false" ht="14.25" hidden="false" customHeight="true" outlineLevel="0" collapsed="false"/>
    <row r="496" customFormat="false" ht="14.25" hidden="false" customHeight="true" outlineLevel="0" collapsed="false"/>
    <row r="497" customFormat="false" ht="14.25" hidden="false" customHeight="true" outlineLevel="0" collapsed="false"/>
    <row r="498" customFormat="false" ht="14.25" hidden="false" customHeight="true" outlineLevel="0" collapsed="false"/>
    <row r="499" customFormat="false" ht="14.25" hidden="false" customHeight="true" outlineLevel="0" collapsed="false"/>
    <row r="500" customFormat="false" ht="14.25" hidden="false" customHeight="true" outlineLevel="0" collapsed="false"/>
    <row r="501" customFormat="false" ht="14.25" hidden="false" customHeight="true" outlineLevel="0" collapsed="false"/>
    <row r="502" customFormat="false" ht="14.25" hidden="false" customHeight="true" outlineLevel="0" collapsed="false"/>
    <row r="503" customFormat="false" ht="14.25" hidden="false" customHeight="true" outlineLevel="0" collapsed="false"/>
    <row r="504" customFormat="false" ht="14.25" hidden="false" customHeight="true" outlineLevel="0" collapsed="false"/>
    <row r="505" customFormat="false" ht="14.25" hidden="false" customHeight="true" outlineLevel="0" collapsed="false"/>
    <row r="506" customFormat="false" ht="14.25" hidden="false" customHeight="true" outlineLevel="0" collapsed="false"/>
    <row r="507" customFormat="false" ht="14.25" hidden="false" customHeight="true" outlineLevel="0" collapsed="false"/>
    <row r="508" customFormat="false" ht="14.25" hidden="false" customHeight="true" outlineLevel="0" collapsed="false"/>
    <row r="509" customFormat="false" ht="14.25" hidden="false" customHeight="true" outlineLevel="0" collapsed="false"/>
    <row r="510" customFormat="false" ht="14.25" hidden="false" customHeight="true" outlineLevel="0" collapsed="false"/>
    <row r="511" customFormat="false" ht="14.25" hidden="false" customHeight="true" outlineLevel="0" collapsed="false"/>
    <row r="512" customFormat="false" ht="14.25" hidden="false" customHeight="true" outlineLevel="0" collapsed="false"/>
    <row r="513" customFormat="false" ht="14.25" hidden="false" customHeight="true" outlineLevel="0" collapsed="false"/>
    <row r="514" customFormat="false" ht="14.25" hidden="false" customHeight="true" outlineLevel="0" collapsed="false"/>
    <row r="515" customFormat="false" ht="14.25" hidden="false" customHeight="true" outlineLevel="0" collapsed="false"/>
    <row r="516" customFormat="false" ht="14.25" hidden="false" customHeight="true" outlineLevel="0" collapsed="false"/>
    <row r="517" customFormat="false" ht="14.25" hidden="false" customHeight="true" outlineLevel="0" collapsed="false"/>
    <row r="518" customFormat="false" ht="14.25" hidden="false" customHeight="true" outlineLevel="0" collapsed="false"/>
    <row r="519" customFormat="false" ht="14.25" hidden="false" customHeight="true" outlineLevel="0" collapsed="false"/>
    <row r="520" customFormat="false" ht="14.25" hidden="false" customHeight="true" outlineLevel="0" collapsed="false"/>
    <row r="521" customFormat="false" ht="14.25" hidden="false" customHeight="true" outlineLevel="0" collapsed="false"/>
    <row r="522" customFormat="false" ht="14.25" hidden="false" customHeight="true" outlineLevel="0" collapsed="false"/>
    <row r="523" customFormat="false" ht="14.25" hidden="false" customHeight="true" outlineLevel="0" collapsed="false"/>
    <row r="524" customFormat="false" ht="14.25" hidden="false" customHeight="true" outlineLevel="0" collapsed="false"/>
    <row r="525" customFormat="false" ht="14.25" hidden="false" customHeight="true" outlineLevel="0" collapsed="false"/>
    <row r="526" customFormat="false" ht="14.25" hidden="false" customHeight="true" outlineLevel="0" collapsed="false"/>
    <row r="527" customFormat="false" ht="14.25" hidden="false" customHeight="true" outlineLevel="0" collapsed="false"/>
    <row r="528" customFormat="false" ht="14.25" hidden="false" customHeight="true" outlineLevel="0" collapsed="false"/>
    <row r="529" customFormat="false" ht="14.25" hidden="false" customHeight="true" outlineLevel="0" collapsed="false"/>
    <row r="530" customFormat="false" ht="14.25" hidden="false" customHeight="true" outlineLevel="0" collapsed="false"/>
    <row r="531" customFormat="false" ht="14.25" hidden="false" customHeight="true" outlineLevel="0" collapsed="false"/>
    <row r="532" customFormat="false" ht="14.25" hidden="false" customHeight="true" outlineLevel="0" collapsed="false"/>
    <row r="533" customFormat="false" ht="14.25" hidden="false" customHeight="true" outlineLevel="0" collapsed="false"/>
    <row r="534" customFormat="false" ht="14.25" hidden="false" customHeight="true" outlineLevel="0" collapsed="false"/>
    <row r="535" customFormat="false" ht="14.25" hidden="false" customHeight="true" outlineLevel="0" collapsed="false"/>
    <row r="536" customFormat="false" ht="14.25" hidden="false" customHeight="true" outlineLevel="0" collapsed="false"/>
    <row r="537" customFormat="false" ht="14.25" hidden="false" customHeight="true" outlineLevel="0" collapsed="false"/>
    <row r="538" customFormat="false" ht="14.25" hidden="false" customHeight="true" outlineLevel="0" collapsed="false"/>
    <row r="539" customFormat="false" ht="14.25" hidden="false" customHeight="true" outlineLevel="0" collapsed="false"/>
    <row r="540" customFormat="false" ht="14.25" hidden="false" customHeight="true" outlineLevel="0" collapsed="false"/>
    <row r="541" customFormat="false" ht="14.25" hidden="false" customHeight="true" outlineLevel="0" collapsed="false"/>
    <row r="542" customFormat="false" ht="14.25" hidden="false" customHeight="true" outlineLevel="0" collapsed="false"/>
    <row r="543" customFormat="false" ht="14.25" hidden="false" customHeight="true" outlineLevel="0" collapsed="false"/>
    <row r="544" customFormat="false" ht="14.25" hidden="false" customHeight="true" outlineLevel="0" collapsed="false"/>
    <row r="545" customFormat="false" ht="14.25" hidden="false" customHeight="true" outlineLevel="0" collapsed="false"/>
    <row r="546" customFormat="false" ht="14.25" hidden="false" customHeight="true" outlineLevel="0" collapsed="false"/>
    <row r="547" customFormat="false" ht="14.25" hidden="false" customHeight="true" outlineLevel="0" collapsed="false"/>
    <row r="548" customFormat="false" ht="14.25" hidden="false" customHeight="true" outlineLevel="0" collapsed="false"/>
    <row r="549" customFormat="false" ht="14.25" hidden="false" customHeight="true" outlineLevel="0" collapsed="false"/>
    <row r="550" customFormat="false" ht="14.25" hidden="false" customHeight="true" outlineLevel="0" collapsed="false"/>
    <row r="551" customFormat="false" ht="14.25" hidden="false" customHeight="true" outlineLevel="0" collapsed="false"/>
    <row r="552" customFormat="false" ht="14.25" hidden="false" customHeight="true" outlineLevel="0" collapsed="false"/>
    <row r="553" customFormat="false" ht="14.25" hidden="false" customHeight="true" outlineLevel="0" collapsed="false"/>
    <row r="554" customFormat="false" ht="14.25" hidden="false" customHeight="true" outlineLevel="0" collapsed="false"/>
    <row r="555" customFormat="false" ht="14.25" hidden="false" customHeight="true" outlineLevel="0" collapsed="false"/>
    <row r="556" customFormat="false" ht="14.25" hidden="false" customHeight="true" outlineLevel="0" collapsed="false"/>
    <row r="557" customFormat="false" ht="14.25" hidden="false" customHeight="true" outlineLevel="0" collapsed="false"/>
    <row r="558" customFormat="false" ht="14.25" hidden="false" customHeight="true" outlineLevel="0" collapsed="false"/>
    <row r="559" customFormat="false" ht="14.25" hidden="false" customHeight="true" outlineLevel="0" collapsed="false"/>
    <row r="560" customFormat="false" ht="14.25" hidden="false" customHeight="true" outlineLevel="0" collapsed="false"/>
    <row r="561" customFormat="false" ht="14.25" hidden="false" customHeight="true" outlineLevel="0" collapsed="false"/>
    <row r="562" customFormat="false" ht="14.25" hidden="false" customHeight="true" outlineLevel="0" collapsed="false"/>
    <row r="563" customFormat="false" ht="14.25" hidden="false" customHeight="true" outlineLevel="0" collapsed="false"/>
    <row r="564" customFormat="false" ht="14.25" hidden="false" customHeight="true" outlineLevel="0" collapsed="false"/>
    <row r="565" customFormat="false" ht="14.25" hidden="false" customHeight="true" outlineLevel="0" collapsed="false"/>
    <row r="566" customFormat="false" ht="14.25" hidden="false" customHeight="true" outlineLevel="0" collapsed="false"/>
    <row r="567" customFormat="false" ht="14.25" hidden="false" customHeight="true" outlineLevel="0" collapsed="false"/>
    <row r="568" customFormat="false" ht="14.25" hidden="false" customHeight="true" outlineLevel="0" collapsed="false"/>
    <row r="569" customFormat="false" ht="14.25" hidden="false" customHeight="true" outlineLevel="0" collapsed="false"/>
    <row r="570" customFormat="false" ht="14.25" hidden="false" customHeight="true" outlineLevel="0" collapsed="false"/>
    <row r="571" customFormat="false" ht="14.25" hidden="false" customHeight="true" outlineLevel="0" collapsed="false"/>
    <row r="572" customFormat="false" ht="14.25" hidden="false" customHeight="true" outlineLevel="0" collapsed="false"/>
    <row r="573" customFormat="false" ht="14.25" hidden="false" customHeight="true" outlineLevel="0" collapsed="false"/>
    <row r="574" customFormat="false" ht="14.25" hidden="false" customHeight="true" outlineLevel="0" collapsed="false"/>
    <row r="575" customFormat="false" ht="14.25" hidden="false" customHeight="true" outlineLevel="0" collapsed="false"/>
    <row r="576" customFormat="false" ht="14.25" hidden="false" customHeight="true" outlineLevel="0" collapsed="false"/>
    <row r="577" customFormat="false" ht="14.25" hidden="false" customHeight="true" outlineLevel="0" collapsed="false"/>
    <row r="578" customFormat="false" ht="14.25" hidden="false" customHeight="true" outlineLevel="0" collapsed="false"/>
    <row r="579" customFormat="false" ht="14.25" hidden="false" customHeight="true" outlineLevel="0" collapsed="false"/>
    <row r="580" customFormat="false" ht="14.25" hidden="false" customHeight="true" outlineLevel="0" collapsed="false"/>
    <row r="581" customFormat="false" ht="14.25" hidden="false" customHeight="true" outlineLevel="0" collapsed="false"/>
    <row r="582" customFormat="false" ht="14.25" hidden="false" customHeight="true" outlineLevel="0" collapsed="false"/>
    <row r="583" customFormat="false" ht="14.25" hidden="false" customHeight="true" outlineLevel="0" collapsed="false"/>
    <row r="584" customFormat="false" ht="14.25" hidden="false" customHeight="true" outlineLevel="0" collapsed="false"/>
    <row r="585" customFormat="false" ht="14.25" hidden="false" customHeight="true" outlineLevel="0" collapsed="false"/>
    <row r="586" customFormat="false" ht="14.25" hidden="false" customHeight="true" outlineLevel="0" collapsed="false"/>
    <row r="587" customFormat="false" ht="14.25" hidden="false" customHeight="true" outlineLevel="0" collapsed="false"/>
    <row r="588" customFormat="false" ht="14.25" hidden="false" customHeight="true" outlineLevel="0" collapsed="false"/>
    <row r="589" customFormat="false" ht="14.25" hidden="false" customHeight="true" outlineLevel="0" collapsed="false"/>
    <row r="590" customFormat="false" ht="14.25" hidden="false" customHeight="true" outlineLevel="0" collapsed="false"/>
    <row r="591" customFormat="false" ht="14.25" hidden="false" customHeight="true" outlineLevel="0" collapsed="false"/>
    <row r="592" customFormat="false" ht="14.25" hidden="false" customHeight="true" outlineLevel="0" collapsed="false"/>
    <row r="593" customFormat="false" ht="14.25" hidden="false" customHeight="true" outlineLevel="0" collapsed="false"/>
    <row r="594" customFormat="false" ht="14.25" hidden="false" customHeight="true" outlineLevel="0" collapsed="false"/>
    <row r="595" customFormat="false" ht="14.25" hidden="false" customHeight="true" outlineLevel="0" collapsed="false"/>
    <row r="596" customFormat="false" ht="14.25" hidden="false" customHeight="true" outlineLevel="0" collapsed="false"/>
    <row r="597" customFormat="false" ht="14.25" hidden="false" customHeight="true" outlineLevel="0" collapsed="false"/>
    <row r="598" customFormat="false" ht="14.25" hidden="false" customHeight="true" outlineLevel="0" collapsed="false"/>
    <row r="599" customFormat="false" ht="14.25" hidden="false" customHeight="true" outlineLevel="0" collapsed="false"/>
    <row r="600" customFormat="false" ht="14.25" hidden="false" customHeight="true" outlineLevel="0" collapsed="false"/>
    <row r="601" customFormat="false" ht="14.25" hidden="false" customHeight="true" outlineLevel="0" collapsed="false"/>
    <row r="602" customFormat="false" ht="14.25" hidden="false" customHeight="true" outlineLevel="0" collapsed="false"/>
    <row r="603" customFormat="false" ht="14.25" hidden="false" customHeight="true" outlineLevel="0" collapsed="false"/>
    <row r="604" customFormat="false" ht="14.25" hidden="false" customHeight="true" outlineLevel="0" collapsed="false"/>
    <row r="605" customFormat="false" ht="14.25" hidden="false" customHeight="true" outlineLevel="0" collapsed="false"/>
    <row r="606" customFormat="false" ht="14.25" hidden="false" customHeight="true" outlineLevel="0" collapsed="false"/>
    <row r="607" customFormat="false" ht="14.25" hidden="false" customHeight="true" outlineLevel="0" collapsed="false"/>
    <row r="608" customFormat="false" ht="14.25" hidden="false" customHeight="true" outlineLevel="0" collapsed="false"/>
    <row r="609" customFormat="false" ht="14.25" hidden="false" customHeight="true" outlineLevel="0" collapsed="false"/>
    <row r="610" customFormat="false" ht="14.25" hidden="false" customHeight="true" outlineLevel="0" collapsed="false"/>
    <row r="611" customFormat="false" ht="14.25" hidden="false" customHeight="true" outlineLevel="0" collapsed="false"/>
    <row r="612" customFormat="false" ht="14.25" hidden="false" customHeight="true" outlineLevel="0" collapsed="false"/>
    <row r="613" customFormat="false" ht="14.25" hidden="false" customHeight="true" outlineLevel="0" collapsed="false"/>
    <row r="614" customFormat="false" ht="14.25" hidden="false" customHeight="true" outlineLevel="0" collapsed="false"/>
    <row r="615" customFormat="false" ht="14.25" hidden="false" customHeight="true" outlineLevel="0" collapsed="false"/>
    <row r="616" customFormat="false" ht="14.25" hidden="false" customHeight="true" outlineLevel="0" collapsed="false"/>
    <row r="617" customFormat="false" ht="14.25" hidden="false" customHeight="true" outlineLevel="0" collapsed="false"/>
    <row r="618" customFormat="false" ht="14.25" hidden="false" customHeight="true" outlineLevel="0" collapsed="false"/>
    <row r="619" customFormat="false" ht="14.25" hidden="false" customHeight="true" outlineLevel="0" collapsed="false"/>
    <row r="620" customFormat="false" ht="14.25" hidden="false" customHeight="true" outlineLevel="0" collapsed="false"/>
    <row r="621" customFormat="false" ht="14.25" hidden="false" customHeight="true" outlineLevel="0" collapsed="false"/>
    <row r="622" customFormat="false" ht="14.25" hidden="false" customHeight="true" outlineLevel="0" collapsed="false"/>
    <row r="623" customFormat="false" ht="14.25" hidden="false" customHeight="true" outlineLevel="0" collapsed="false"/>
    <row r="624" customFormat="false" ht="14.25" hidden="false" customHeight="true" outlineLevel="0" collapsed="false"/>
    <row r="625" customFormat="false" ht="14.25" hidden="false" customHeight="true" outlineLevel="0" collapsed="false"/>
    <row r="626" customFormat="false" ht="14.25" hidden="false" customHeight="true" outlineLevel="0" collapsed="false"/>
    <row r="627" customFormat="false" ht="14.25" hidden="false" customHeight="true" outlineLevel="0" collapsed="false"/>
    <row r="628" customFormat="false" ht="14.25" hidden="false" customHeight="true" outlineLevel="0" collapsed="false"/>
    <row r="629" customFormat="false" ht="14.25" hidden="false" customHeight="true" outlineLevel="0" collapsed="false"/>
    <row r="630" customFormat="false" ht="14.25" hidden="false" customHeight="true" outlineLevel="0" collapsed="false"/>
    <row r="631" customFormat="false" ht="14.25" hidden="false" customHeight="true" outlineLevel="0" collapsed="false"/>
    <row r="632" customFormat="false" ht="14.25" hidden="false" customHeight="true" outlineLevel="0" collapsed="false"/>
    <row r="633" customFormat="false" ht="14.25" hidden="false" customHeight="true" outlineLevel="0" collapsed="false"/>
    <row r="634" customFormat="false" ht="14.25" hidden="false" customHeight="true" outlineLevel="0" collapsed="false"/>
    <row r="635" customFormat="false" ht="14.25" hidden="false" customHeight="true" outlineLevel="0" collapsed="false"/>
    <row r="636" customFormat="false" ht="14.25" hidden="false" customHeight="true" outlineLevel="0" collapsed="false"/>
    <row r="637" customFormat="false" ht="14.25" hidden="false" customHeight="true" outlineLevel="0" collapsed="false"/>
    <row r="638" customFormat="false" ht="14.25" hidden="false" customHeight="true" outlineLevel="0" collapsed="false"/>
    <row r="639" customFormat="false" ht="14.25" hidden="false" customHeight="true" outlineLevel="0" collapsed="false"/>
    <row r="640" customFormat="false" ht="14.25" hidden="false" customHeight="true" outlineLevel="0" collapsed="false"/>
    <row r="641" customFormat="false" ht="14.25" hidden="false" customHeight="true" outlineLevel="0" collapsed="false"/>
    <row r="642" customFormat="false" ht="14.25" hidden="false" customHeight="true" outlineLevel="0" collapsed="false"/>
    <row r="643" customFormat="false" ht="14.25" hidden="false" customHeight="true" outlineLevel="0" collapsed="false"/>
    <row r="644" customFormat="false" ht="14.25" hidden="false" customHeight="true" outlineLevel="0" collapsed="false"/>
    <row r="645" customFormat="false" ht="14.25" hidden="false" customHeight="true" outlineLevel="0" collapsed="false"/>
    <row r="646" customFormat="false" ht="14.25" hidden="false" customHeight="true" outlineLevel="0" collapsed="false"/>
    <row r="647" customFormat="false" ht="14.25" hidden="false" customHeight="true" outlineLevel="0" collapsed="false"/>
    <row r="648" customFormat="false" ht="14.25" hidden="false" customHeight="true" outlineLevel="0" collapsed="false"/>
    <row r="649" customFormat="false" ht="14.25" hidden="false" customHeight="true" outlineLevel="0" collapsed="false"/>
    <row r="650" customFormat="false" ht="14.25" hidden="false" customHeight="true" outlineLevel="0" collapsed="false"/>
    <row r="651" customFormat="false" ht="14.25" hidden="false" customHeight="true" outlineLevel="0" collapsed="false"/>
    <row r="652" customFormat="false" ht="14.25" hidden="false" customHeight="true" outlineLevel="0" collapsed="false"/>
    <row r="653" customFormat="false" ht="14.25" hidden="false" customHeight="true" outlineLevel="0" collapsed="false"/>
    <row r="654" customFormat="false" ht="14.25" hidden="false" customHeight="true" outlineLevel="0" collapsed="false"/>
    <row r="655" customFormat="false" ht="14.25" hidden="false" customHeight="true" outlineLevel="0" collapsed="false"/>
    <row r="656" customFormat="false" ht="14.25" hidden="false" customHeight="true" outlineLevel="0" collapsed="false"/>
    <row r="657" customFormat="false" ht="14.25" hidden="false" customHeight="true" outlineLevel="0" collapsed="false"/>
    <row r="658" customFormat="false" ht="14.25" hidden="false" customHeight="true" outlineLevel="0" collapsed="false"/>
    <row r="659" customFormat="false" ht="14.25" hidden="false" customHeight="true" outlineLevel="0" collapsed="false"/>
    <row r="660" customFormat="false" ht="14.25" hidden="false" customHeight="true" outlineLevel="0" collapsed="false"/>
    <row r="661" customFormat="false" ht="14.25" hidden="false" customHeight="true" outlineLevel="0" collapsed="false"/>
    <row r="662" customFormat="false" ht="14.25" hidden="false" customHeight="true" outlineLevel="0" collapsed="false"/>
    <row r="663" customFormat="false" ht="14.25" hidden="false" customHeight="true" outlineLevel="0" collapsed="false"/>
    <row r="664" customFormat="false" ht="14.25" hidden="false" customHeight="true" outlineLevel="0" collapsed="false"/>
    <row r="665" customFormat="false" ht="14.25" hidden="false" customHeight="true" outlineLevel="0" collapsed="false"/>
    <row r="666" customFormat="false" ht="14.25" hidden="false" customHeight="true" outlineLevel="0" collapsed="false"/>
    <row r="667" customFormat="false" ht="14.25" hidden="false" customHeight="true" outlineLevel="0" collapsed="false"/>
    <row r="668" customFormat="false" ht="14.25" hidden="false" customHeight="true" outlineLevel="0" collapsed="false"/>
    <row r="669" customFormat="false" ht="14.25" hidden="false" customHeight="true" outlineLevel="0" collapsed="false"/>
    <row r="670" customFormat="false" ht="14.25" hidden="false" customHeight="true" outlineLevel="0" collapsed="false"/>
    <row r="671" customFormat="false" ht="14.25" hidden="false" customHeight="true" outlineLevel="0" collapsed="false"/>
    <row r="672" customFormat="false" ht="14.25" hidden="false" customHeight="true" outlineLevel="0" collapsed="false"/>
    <row r="673" customFormat="false" ht="14.25" hidden="false" customHeight="true" outlineLevel="0" collapsed="false"/>
    <row r="674" customFormat="false" ht="14.25" hidden="false" customHeight="true" outlineLevel="0" collapsed="false"/>
    <row r="675" customFormat="false" ht="14.25" hidden="false" customHeight="true" outlineLevel="0" collapsed="false"/>
    <row r="676" customFormat="false" ht="14.25" hidden="false" customHeight="true" outlineLevel="0" collapsed="false"/>
    <row r="677" customFormat="false" ht="14.25" hidden="false" customHeight="true" outlineLevel="0" collapsed="false"/>
    <row r="678" customFormat="false" ht="14.25" hidden="false" customHeight="true" outlineLevel="0" collapsed="false"/>
    <row r="679" customFormat="false" ht="14.25" hidden="false" customHeight="true" outlineLevel="0" collapsed="false"/>
    <row r="680" customFormat="false" ht="14.25" hidden="false" customHeight="true" outlineLevel="0" collapsed="false"/>
    <row r="681" customFormat="false" ht="14.25" hidden="false" customHeight="true" outlineLevel="0" collapsed="false"/>
    <row r="682" customFormat="false" ht="14.25" hidden="false" customHeight="true" outlineLevel="0" collapsed="false"/>
    <row r="683" customFormat="false" ht="14.25" hidden="false" customHeight="true" outlineLevel="0" collapsed="false"/>
    <row r="684" customFormat="false" ht="14.25" hidden="false" customHeight="true" outlineLevel="0" collapsed="false"/>
    <row r="685" customFormat="false" ht="14.25" hidden="false" customHeight="true" outlineLevel="0" collapsed="false"/>
    <row r="686" customFormat="false" ht="14.25" hidden="false" customHeight="true" outlineLevel="0" collapsed="false"/>
    <row r="687" customFormat="false" ht="14.25" hidden="false" customHeight="true" outlineLevel="0" collapsed="false"/>
    <row r="688" customFormat="false" ht="14.25" hidden="false" customHeight="true" outlineLevel="0" collapsed="false"/>
    <row r="689" customFormat="false" ht="14.25" hidden="false" customHeight="true" outlineLevel="0" collapsed="false"/>
    <row r="690" customFormat="false" ht="14.25" hidden="false" customHeight="true" outlineLevel="0" collapsed="false"/>
    <row r="691" customFormat="false" ht="14.25" hidden="false" customHeight="true" outlineLevel="0" collapsed="false"/>
    <row r="692" customFormat="false" ht="14.25" hidden="false" customHeight="true" outlineLevel="0" collapsed="false"/>
    <row r="693" customFormat="false" ht="14.25" hidden="false" customHeight="true" outlineLevel="0" collapsed="false"/>
    <row r="694" customFormat="false" ht="14.25" hidden="false" customHeight="true" outlineLevel="0" collapsed="false"/>
    <row r="695" customFormat="false" ht="14.25" hidden="false" customHeight="true" outlineLevel="0" collapsed="false"/>
    <row r="696" customFormat="false" ht="14.25" hidden="false" customHeight="true" outlineLevel="0" collapsed="false"/>
    <row r="697" customFormat="false" ht="14.25" hidden="false" customHeight="true" outlineLevel="0" collapsed="false"/>
    <row r="698" customFormat="false" ht="14.25" hidden="false" customHeight="true" outlineLevel="0" collapsed="false"/>
    <row r="699" customFormat="false" ht="14.25" hidden="false" customHeight="true" outlineLevel="0" collapsed="false"/>
    <row r="700" customFormat="false" ht="14.25" hidden="false" customHeight="true" outlineLevel="0" collapsed="false"/>
    <row r="701" customFormat="false" ht="14.25" hidden="false" customHeight="true" outlineLevel="0" collapsed="false"/>
    <row r="702" customFormat="false" ht="14.25" hidden="false" customHeight="true" outlineLevel="0" collapsed="false"/>
    <row r="703" customFormat="false" ht="14.25" hidden="false" customHeight="true" outlineLevel="0" collapsed="false"/>
    <row r="704" customFormat="false" ht="14.25" hidden="false" customHeight="true" outlineLevel="0" collapsed="false"/>
    <row r="705" customFormat="false" ht="14.25" hidden="false" customHeight="true" outlineLevel="0" collapsed="false"/>
    <row r="706" customFormat="false" ht="14.25" hidden="false" customHeight="true" outlineLevel="0" collapsed="false"/>
    <row r="707" customFormat="false" ht="14.25" hidden="false" customHeight="true" outlineLevel="0" collapsed="false"/>
    <row r="708" customFormat="false" ht="14.25" hidden="false" customHeight="true" outlineLevel="0" collapsed="false"/>
    <row r="709" customFormat="false" ht="14.25" hidden="false" customHeight="true" outlineLevel="0" collapsed="false"/>
    <row r="710" customFormat="false" ht="14.25" hidden="false" customHeight="true" outlineLevel="0" collapsed="false"/>
    <row r="711" customFormat="false" ht="14.25" hidden="false" customHeight="true" outlineLevel="0" collapsed="false"/>
    <row r="712" customFormat="false" ht="14.25" hidden="false" customHeight="true" outlineLevel="0" collapsed="false"/>
    <row r="713" customFormat="false" ht="14.25" hidden="false" customHeight="true" outlineLevel="0" collapsed="false"/>
    <row r="714" customFormat="false" ht="14.25" hidden="false" customHeight="true" outlineLevel="0" collapsed="false"/>
    <row r="715" customFormat="false" ht="14.25" hidden="false" customHeight="true" outlineLevel="0" collapsed="false"/>
    <row r="716" customFormat="false" ht="14.25" hidden="false" customHeight="true" outlineLevel="0" collapsed="false"/>
    <row r="717" customFormat="false" ht="14.25" hidden="false" customHeight="true" outlineLevel="0" collapsed="false"/>
    <row r="718" customFormat="false" ht="14.25" hidden="false" customHeight="true" outlineLevel="0" collapsed="false"/>
    <row r="719" customFormat="false" ht="14.25" hidden="false" customHeight="true" outlineLevel="0" collapsed="false"/>
    <row r="720" customFormat="false" ht="14.25" hidden="false" customHeight="true" outlineLevel="0" collapsed="false"/>
    <row r="721" customFormat="false" ht="14.25" hidden="false" customHeight="true" outlineLevel="0" collapsed="false"/>
    <row r="722" customFormat="false" ht="14.25" hidden="false" customHeight="true" outlineLevel="0" collapsed="false"/>
    <row r="723" customFormat="false" ht="14.25" hidden="false" customHeight="true" outlineLevel="0" collapsed="false"/>
    <row r="724" customFormat="false" ht="14.25" hidden="false" customHeight="true" outlineLevel="0" collapsed="false"/>
    <row r="725" customFormat="false" ht="14.25" hidden="false" customHeight="true" outlineLevel="0" collapsed="false"/>
    <row r="726" customFormat="false" ht="14.25" hidden="false" customHeight="true" outlineLevel="0" collapsed="false"/>
    <row r="727" customFormat="false" ht="14.25" hidden="false" customHeight="true" outlineLevel="0" collapsed="false"/>
    <row r="728" customFormat="false" ht="14.25" hidden="false" customHeight="true" outlineLevel="0" collapsed="false"/>
    <row r="729" customFormat="false" ht="14.25" hidden="false" customHeight="true" outlineLevel="0" collapsed="false"/>
    <row r="730" customFormat="false" ht="14.25" hidden="false" customHeight="true" outlineLevel="0" collapsed="false"/>
    <row r="731" customFormat="false" ht="14.25" hidden="false" customHeight="true" outlineLevel="0" collapsed="false"/>
    <row r="732" customFormat="false" ht="14.25" hidden="false" customHeight="true" outlineLevel="0" collapsed="false"/>
    <row r="733" customFormat="false" ht="14.25" hidden="false" customHeight="true" outlineLevel="0" collapsed="false"/>
    <row r="734" customFormat="false" ht="14.25" hidden="false" customHeight="true" outlineLevel="0" collapsed="false"/>
    <row r="735" customFormat="false" ht="14.25" hidden="false" customHeight="true" outlineLevel="0" collapsed="false"/>
    <row r="736" customFormat="false" ht="14.25" hidden="false" customHeight="true" outlineLevel="0" collapsed="false"/>
    <row r="737" customFormat="false" ht="14.25" hidden="false" customHeight="true" outlineLevel="0" collapsed="false"/>
    <row r="738" customFormat="false" ht="14.25" hidden="false" customHeight="true" outlineLevel="0" collapsed="false"/>
    <row r="739" customFormat="false" ht="14.25" hidden="false" customHeight="true" outlineLevel="0" collapsed="false"/>
    <row r="740" customFormat="false" ht="14.25" hidden="false" customHeight="true" outlineLevel="0" collapsed="false"/>
    <row r="741" customFormat="false" ht="14.25" hidden="false" customHeight="true" outlineLevel="0" collapsed="false"/>
    <row r="742" customFormat="false" ht="14.25" hidden="false" customHeight="true" outlineLevel="0" collapsed="false"/>
    <row r="743" customFormat="false" ht="14.25" hidden="false" customHeight="true" outlineLevel="0" collapsed="false"/>
    <row r="744" customFormat="false" ht="14.25" hidden="false" customHeight="true" outlineLevel="0" collapsed="false"/>
    <row r="745" customFormat="false" ht="14.25" hidden="false" customHeight="true" outlineLevel="0" collapsed="false"/>
    <row r="746" customFormat="false" ht="14.25" hidden="false" customHeight="true" outlineLevel="0" collapsed="false"/>
    <row r="747" customFormat="false" ht="14.25" hidden="false" customHeight="true" outlineLevel="0" collapsed="false"/>
    <row r="748" customFormat="false" ht="14.25" hidden="false" customHeight="true" outlineLevel="0" collapsed="false"/>
    <row r="749" customFormat="false" ht="14.25" hidden="false" customHeight="true" outlineLevel="0" collapsed="false"/>
    <row r="750" customFormat="false" ht="14.25" hidden="false" customHeight="true" outlineLevel="0" collapsed="false"/>
    <row r="751" customFormat="false" ht="14.25" hidden="false" customHeight="true" outlineLevel="0" collapsed="false"/>
    <row r="752" customFormat="false" ht="14.25" hidden="false" customHeight="true" outlineLevel="0" collapsed="false"/>
    <row r="753" customFormat="false" ht="14.25" hidden="false" customHeight="true" outlineLevel="0" collapsed="false"/>
    <row r="754" customFormat="false" ht="14.25" hidden="false" customHeight="true" outlineLevel="0" collapsed="false"/>
    <row r="755" customFormat="false" ht="14.25" hidden="false" customHeight="true" outlineLevel="0" collapsed="false"/>
    <row r="756" customFormat="false" ht="14.25" hidden="false" customHeight="true" outlineLevel="0" collapsed="false"/>
    <row r="757" customFormat="false" ht="14.25" hidden="false" customHeight="true" outlineLevel="0" collapsed="false"/>
    <row r="758" customFormat="false" ht="14.25" hidden="false" customHeight="true" outlineLevel="0" collapsed="false"/>
    <row r="759" customFormat="false" ht="14.25" hidden="false" customHeight="true" outlineLevel="0" collapsed="false"/>
    <row r="760" customFormat="false" ht="14.25" hidden="false" customHeight="true" outlineLevel="0" collapsed="false"/>
    <row r="761" customFormat="false" ht="14.25" hidden="false" customHeight="true" outlineLevel="0" collapsed="false"/>
    <row r="762" customFormat="false" ht="14.25" hidden="false" customHeight="true" outlineLevel="0" collapsed="false"/>
    <row r="763" customFormat="false" ht="14.25" hidden="false" customHeight="true" outlineLevel="0" collapsed="false"/>
    <row r="764" customFormat="false" ht="14.25" hidden="false" customHeight="true" outlineLevel="0" collapsed="false"/>
    <row r="765" customFormat="false" ht="14.25" hidden="false" customHeight="true" outlineLevel="0" collapsed="false"/>
    <row r="766" customFormat="false" ht="14.25" hidden="false" customHeight="true" outlineLevel="0" collapsed="false"/>
    <row r="767" customFormat="false" ht="14.25" hidden="false" customHeight="true" outlineLevel="0" collapsed="false"/>
    <row r="768" customFormat="false" ht="14.25" hidden="false" customHeight="true" outlineLevel="0" collapsed="false"/>
    <row r="769" customFormat="false" ht="14.25" hidden="false" customHeight="true" outlineLevel="0" collapsed="false"/>
    <row r="770" customFormat="false" ht="14.25" hidden="false" customHeight="true" outlineLevel="0" collapsed="false"/>
    <row r="771" customFormat="false" ht="14.25" hidden="false" customHeight="true" outlineLevel="0" collapsed="false"/>
    <row r="772" customFormat="false" ht="14.25" hidden="false" customHeight="true" outlineLevel="0" collapsed="false"/>
    <row r="773" customFormat="false" ht="14.25" hidden="false" customHeight="true" outlineLevel="0" collapsed="false"/>
    <row r="774" customFormat="false" ht="14.25" hidden="false" customHeight="true" outlineLevel="0" collapsed="false"/>
    <row r="775" customFormat="false" ht="14.25" hidden="false" customHeight="true" outlineLevel="0" collapsed="false"/>
    <row r="776" customFormat="false" ht="14.25" hidden="false" customHeight="true" outlineLevel="0" collapsed="false"/>
    <row r="777" customFormat="false" ht="14.25" hidden="false" customHeight="true" outlineLevel="0" collapsed="false"/>
    <row r="778" customFormat="false" ht="14.25" hidden="false" customHeight="true" outlineLevel="0" collapsed="false"/>
    <row r="779" customFormat="false" ht="14.25" hidden="false" customHeight="true" outlineLevel="0" collapsed="false"/>
    <row r="780" customFormat="false" ht="14.25" hidden="false" customHeight="true" outlineLevel="0" collapsed="false"/>
    <row r="781" customFormat="false" ht="14.25" hidden="false" customHeight="true" outlineLevel="0" collapsed="false"/>
    <row r="782" customFormat="false" ht="14.25" hidden="false" customHeight="true" outlineLevel="0" collapsed="false"/>
    <row r="783" customFormat="false" ht="14.25" hidden="false" customHeight="true" outlineLevel="0" collapsed="false"/>
    <row r="784" customFormat="false" ht="14.25" hidden="false" customHeight="true" outlineLevel="0" collapsed="false"/>
    <row r="785" customFormat="false" ht="14.25" hidden="false" customHeight="true" outlineLevel="0" collapsed="false"/>
    <row r="786" customFormat="false" ht="14.25" hidden="false" customHeight="true" outlineLevel="0" collapsed="false"/>
    <row r="787" customFormat="false" ht="14.25" hidden="false" customHeight="true" outlineLevel="0" collapsed="false"/>
    <row r="788" customFormat="false" ht="14.25" hidden="false" customHeight="true" outlineLevel="0" collapsed="false"/>
    <row r="789" customFormat="false" ht="14.25" hidden="false" customHeight="true" outlineLevel="0" collapsed="false"/>
    <row r="790" customFormat="false" ht="14.25" hidden="false" customHeight="true" outlineLevel="0" collapsed="false"/>
    <row r="791" customFormat="false" ht="14.25" hidden="false" customHeight="true" outlineLevel="0" collapsed="false"/>
    <row r="792" customFormat="false" ht="14.25" hidden="false" customHeight="true" outlineLevel="0" collapsed="false"/>
    <row r="793" customFormat="false" ht="14.25" hidden="false" customHeight="true" outlineLevel="0" collapsed="false"/>
    <row r="794" customFormat="false" ht="14.25" hidden="false" customHeight="true" outlineLevel="0" collapsed="false"/>
    <row r="795" customFormat="false" ht="14.25" hidden="false" customHeight="true" outlineLevel="0" collapsed="false"/>
    <row r="796" customFormat="false" ht="14.25" hidden="false" customHeight="true" outlineLevel="0" collapsed="false"/>
    <row r="797" customFormat="false" ht="14.25" hidden="false" customHeight="true" outlineLevel="0" collapsed="false"/>
    <row r="798" customFormat="false" ht="14.25" hidden="false" customHeight="true" outlineLevel="0" collapsed="false"/>
    <row r="799" customFormat="false" ht="14.25" hidden="false" customHeight="true" outlineLevel="0" collapsed="false"/>
    <row r="800" customFormat="false" ht="14.25" hidden="false" customHeight="true" outlineLevel="0" collapsed="false"/>
    <row r="801" customFormat="false" ht="14.25" hidden="false" customHeight="true" outlineLevel="0" collapsed="false"/>
    <row r="802" customFormat="false" ht="14.25" hidden="false" customHeight="true" outlineLevel="0" collapsed="false"/>
    <row r="803" customFormat="false" ht="14.25" hidden="false" customHeight="true" outlineLevel="0" collapsed="false"/>
    <row r="804" customFormat="false" ht="14.25" hidden="false" customHeight="true" outlineLevel="0" collapsed="false"/>
    <row r="805" customFormat="false" ht="14.25" hidden="false" customHeight="true" outlineLevel="0" collapsed="false"/>
    <row r="806" customFormat="false" ht="14.25" hidden="false" customHeight="true" outlineLevel="0" collapsed="false"/>
    <row r="807" customFormat="false" ht="14.25" hidden="false" customHeight="true" outlineLevel="0" collapsed="false"/>
    <row r="808" customFormat="false" ht="14.25" hidden="false" customHeight="true" outlineLevel="0" collapsed="false"/>
    <row r="809" customFormat="false" ht="14.25" hidden="false" customHeight="true" outlineLevel="0" collapsed="false"/>
    <row r="810" customFormat="false" ht="14.25" hidden="false" customHeight="true" outlineLevel="0" collapsed="false"/>
    <row r="811" customFormat="false" ht="14.25" hidden="false" customHeight="true" outlineLevel="0" collapsed="false"/>
    <row r="812" customFormat="false" ht="14.25" hidden="false" customHeight="true" outlineLevel="0" collapsed="false"/>
    <row r="813" customFormat="false" ht="14.25" hidden="false" customHeight="true" outlineLevel="0" collapsed="false"/>
    <row r="814" customFormat="false" ht="14.25" hidden="false" customHeight="true" outlineLevel="0" collapsed="false"/>
    <row r="815" customFormat="false" ht="14.25" hidden="false" customHeight="true" outlineLevel="0" collapsed="false"/>
    <row r="816" customFormat="false" ht="14.25" hidden="false" customHeight="true" outlineLevel="0" collapsed="false"/>
    <row r="817" customFormat="false" ht="14.25" hidden="false" customHeight="true" outlineLevel="0" collapsed="false"/>
    <row r="818" customFormat="false" ht="14.25" hidden="false" customHeight="true" outlineLevel="0" collapsed="false"/>
    <row r="819" customFormat="false" ht="14.25" hidden="false" customHeight="true" outlineLevel="0" collapsed="false"/>
    <row r="820" customFormat="false" ht="14.25" hidden="false" customHeight="true" outlineLevel="0" collapsed="false"/>
    <row r="821" customFormat="false" ht="14.25" hidden="false" customHeight="true" outlineLevel="0" collapsed="false"/>
    <row r="822" customFormat="false" ht="14.25" hidden="false" customHeight="true" outlineLevel="0" collapsed="false"/>
    <row r="823" customFormat="false" ht="14.25" hidden="false" customHeight="true" outlineLevel="0" collapsed="false"/>
    <row r="824" customFormat="false" ht="14.25" hidden="false" customHeight="true" outlineLevel="0" collapsed="false"/>
    <row r="825" customFormat="false" ht="14.25" hidden="false" customHeight="true" outlineLevel="0" collapsed="false"/>
    <row r="826" customFormat="false" ht="14.25" hidden="false" customHeight="true" outlineLevel="0" collapsed="false"/>
    <row r="827" customFormat="false" ht="14.25" hidden="false" customHeight="true" outlineLevel="0" collapsed="false"/>
    <row r="828" customFormat="false" ht="14.25" hidden="false" customHeight="true" outlineLevel="0" collapsed="false"/>
    <row r="829" customFormat="false" ht="14.25" hidden="false" customHeight="true" outlineLevel="0" collapsed="false"/>
    <row r="830" customFormat="false" ht="14.25" hidden="false" customHeight="true" outlineLevel="0" collapsed="false"/>
    <row r="831" customFormat="false" ht="14.25" hidden="false" customHeight="true" outlineLevel="0" collapsed="false"/>
    <row r="832" customFormat="false" ht="14.25" hidden="false" customHeight="true" outlineLevel="0" collapsed="false"/>
    <row r="833" customFormat="false" ht="14.25" hidden="false" customHeight="true" outlineLevel="0" collapsed="false"/>
    <row r="834" customFormat="false" ht="14.25" hidden="false" customHeight="true" outlineLevel="0" collapsed="false"/>
    <row r="835" customFormat="false" ht="14.25" hidden="false" customHeight="true" outlineLevel="0" collapsed="false"/>
    <row r="836" customFormat="false" ht="14.25" hidden="false" customHeight="true" outlineLevel="0" collapsed="false"/>
    <row r="837" customFormat="false" ht="14.25" hidden="false" customHeight="true" outlineLevel="0" collapsed="false"/>
    <row r="838" customFormat="false" ht="14.25" hidden="false" customHeight="true" outlineLevel="0" collapsed="false"/>
    <row r="839" customFormat="false" ht="14.25" hidden="false" customHeight="true" outlineLevel="0" collapsed="false"/>
    <row r="840" customFormat="false" ht="14.25" hidden="false" customHeight="true" outlineLevel="0" collapsed="false"/>
    <row r="841" customFormat="false" ht="14.25" hidden="false" customHeight="true" outlineLevel="0" collapsed="false"/>
    <row r="842" customFormat="false" ht="14.25" hidden="false" customHeight="true" outlineLevel="0" collapsed="false"/>
    <row r="843" customFormat="false" ht="14.25" hidden="false" customHeight="true" outlineLevel="0" collapsed="false"/>
    <row r="844" customFormat="false" ht="14.25" hidden="false" customHeight="true" outlineLevel="0" collapsed="false"/>
    <row r="845" customFormat="false" ht="14.25" hidden="false" customHeight="true" outlineLevel="0" collapsed="false"/>
    <row r="846" customFormat="false" ht="14.25" hidden="false" customHeight="true" outlineLevel="0" collapsed="false"/>
    <row r="847" customFormat="false" ht="14.25" hidden="false" customHeight="true" outlineLevel="0" collapsed="false"/>
    <row r="848" customFormat="false" ht="14.25" hidden="false" customHeight="true" outlineLevel="0" collapsed="false"/>
    <row r="849" customFormat="false" ht="14.25" hidden="false" customHeight="true" outlineLevel="0" collapsed="false"/>
    <row r="850" customFormat="false" ht="14.25" hidden="false" customHeight="true" outlineLevel="0" collapsed="false"/>
    <row r="851" customFormat="false" ht="14.25" hidden="false" customHeight="true" outlineLevel="0" collapsed="false"/>
    <row r="852" customFormat="false" ht="14.25" hidden="false" customHeight="true" outlineLevel="0" collapsed="false"/>
    <row r="853" customFormat="false" ht="14.25" hidden="false" customHeight="true" outlineLevel="0" collapsed="false"/>
    <row r="854" customFormat="false" ht="14.25" hidden="false" customHeight="true" outlineLevel="0" collapsed="false"/>
    <row r="855" customFormat="false" ht="14.25" hidden="false" customHeight="true" outlineLevel="0" collapsed="false"/>
    <row r="856" customFormat="false" ht="14.25" hidden="false" customHeight="true" outlineLevel="0" collapsed="false"/>
    <row r="857" customFormat="false" ht="14.25" hidden="false" customHeight="true" outlineLevel="0" collapsed="false"/>
    <row r="858" customFormat="false" ht="14.25" hidden="false" customHeight="true" outlineLevel="0" collapsed="false"/>
    <row r="859" customFormat="false" ht="14.25" hidden="false" customHeight="true" outlineLevel="0" collapsed="false"/>
    <row r="860" customFormat="false" ht="14.25" hidden="false" customHeight="true" outlineLevel="0" collapsed="false"/>
    <row r="861" customFormat="false" ht="14.25" hidden="false" customHeight="true" outlineLevel="0" collapsed="false"/>
    <row r="862" customFormat="false" ht="14.25" hidden="false" customHeight="true" outlineLevel="0" collapsed="false"/>
    <row r="863" customFormat="false" ht="14.25" hidden="false" customHeight="true" outlineLevel="0" collapsed="false"/>
    <row r="864" customFormat="false" ht="14.25" hidden="false" customHeight="true" outlineLevel="0" collapsed="false"/>
    <row r="865" customFormat="false" ht="14.25" hidden="false" customHeight="true" outlineLevel="0" collapsed="false"/>
    <row r="866" customFormat="false" ht="14.25" hidden="false" customHeight="true" outlineLevel="0" collapsed="false"/>
    <row r="867" customFormat="false" ht="14.25" hidden="false" customHeight="true" outlineLevel="0" collapsed="false"/>
    <row r="868" customFormat="false" ht="14.25" hidden="false" customHeight="true" outlineLevel="0" collapsed="false"/>
    <row r="869" customFormat="false" ht="14.25" hidden="false" customHeight="true" outlineLevel="0" collapsed="false"/>
    <row r="870" customFormat="false" ht="14.25" hidden="false" customHeight="true" outlineLevel="0" collapsed="false"/>
    <row r="871" customFormat="false" ht="14.25" hidden="false" customHeight="true" outlineLevel="0" collapsed="false"/>
    <row r="872" customFormat="false" ht="14.25" hidden="false" customHeight="true" outlineLevel="0" collapsed="false"/>
    <row r="873" customFormat="false" ht="14.25" hidden="false" customHeight="true" outlineLevel="0" collapsed="false"/>
    <row r="874" customFormat="false" ht="14.25" hidden="false" customHeight="true" outlineLevel="0" collapsed="false"/>
    <row r="875" customFormat="false" ht="14.25" hidden="false" customHeight="true" outlineLevel="0" collapsed="false"/>
    <row r="876" customFormat="false" ht="14.25" hidden="false" customHeight="true" outlineLevel="0" collapsed="false"/>
    <row r="877" customFormat="false" ht="14.25" hidden="false" customHeight="true" outlineLevel="0" collapsed="false"/>
    <row r="878" customFormat="false" ht="14.25" hidden="false" customHeight="true" outlineLevel="0" collapsed="false"/>
    <row r="879" customFormat="false" ht="14.25" hidden="false" customHeight="true" outlineLevel="0" collapsed="false"/>
    <row r="880" customFormat="false" ht="14.25" hidden="false" customHeight="true" outlineLevel="0" collapsed="false"/>
    <row r="881" customFormat="false" ht="14.25" hidden="false" customHeight="true" outlineLevel="0" collapsed="false"/>
    <row r="882" customFormat="false" ht="14.25" hidden="false" customHeight="true" outlineLevel="0" collapsed="false"/>
    <row r="883" customFormat="false" ht="14.25" hidden="false" customHeight="true" outlineLevel="0" collapsed="false"/>
    <row r="884" customFormat="false" ht="14.25" hidden="false" customHeight="true" outlineLevel="0" collapsed="false"/>
    <row r="885" customFormat="false" ht="14.25" hidden="false" customHeight="true" outlineLevel="0" collapsed="false"/>
    <row r="886" customFormat="false" ht="14.25" hidden="false" customHeight="true" outlineLevel="0" collapsed="false"/>
    <row r="887" customFormat="false" ht="14.25" hidden="false" customHeight="true" outlineLevel="0" collapsed="false"/>
    <row r="888" customFormat="false" ht="14.25" hidden="false" customHeight="true" outlineLevel="0" collapsed="false"/>
    <row r="889" customFormat="false" ht="14.25" hidden="false" customHeight="true" outlineLevel="0" collapsed="false"/>
    <row r="890" customFormat="false" ht="14.25" hidden="false" customHeight="true" outlineLevel="0" collapsed="false"/>
    <row r="891" customFormat="false" ht="14.25" hidden="false" customHeight="true" outlineLevel="0" collapsed="false"/>
    <row r="892" customFormat="false" ht="14.25" hidden="false" customHeight="true" outlineLevel="0" collapsed="false"/>
    <row r="893" customFormat="false" ht="14.25" hidden="false" customHeight="true" outlineLevel="0" collapsed="false"/>
    <row r="894" customFormat="false" ht="14.25" hidden="false" customHeight="true" outlineLevel="0" collapsed="false"/>
    <row r="895" customFormat="false" ht="14.25" hidden="false" customHeight="true" outlineLevel="0" collapsed="false"/>
    <row r="896" customFormat="false" ht="14.25" hidden="false" customHeight="true" outlineLevel="0" collapsed="false"/>
    <row r="897" customFormat="false" ht="14.25" hidden="false" customHeight="true" outlineLevel="0" collapsed="false"/>
    <row r="898" customFormat="false" ht="14.25" hidden="false" customHeight="true" outlineLevel="0" collapsed="false"/>
    <row r="899" customFormat="false" ht="14.25" hidden="false" customHeight="true" outlineLevel="0" collapsed="false"/>
    <row r="900" customFormat="false" ht="14.25" hidden="false" customHeight="true" outlineLevel="0" collapsed="false"/>
    <row r="901" customFormat="false" ht="14.25" hidden="false" customHeight="true" outlineLevel="0" collapsed="false"/>
    <row r="902" customFormat="false" ht="14.25" hidden="false" customHeight="true" outlineLevel="0" collapsed="false"/>
    <row r="903" customFormat="false" ht="14.25" hidden="false" customHeight="true" outlineLevel="0" collapsed="false"/>
    <row r="904" customFormat="false" ht="14.25" hidden="false" customHeight="true" outlineLevel="0" collapsed="false"/>
    <row r="905" customFormat="false" ht="14.25" hidden="false" customHeight="true" outlineLevel="0" collapsed="false"/>
    <row r="906" customFormat="false" ht="14.25" hidden="false" customHeight="true" outlineLevel="0" collapsed="false"/>
    <row r="907" customFormat="false" ht="14.25" hidden="false" customHeight="true" outlineLevel="0" collapsed="false"/>
    <row r="908" customFormat="false" ht="14.25" hidden="false" customHeight="true" outlineLevel="0" collapsed="false"/>
    <row r="909" customFormat="false" ht="14.25" hidden="false" customHeight="true" outlineLevel="0" collapsed="false"/>
    <row r="910" customFormat="false" ht="14.25" hidden="false" customHeight="true" outlineLevel="0" collapsed="false"/>
    <row r="911" customFormat="false" ht="14.25" hidden="false" customHeight="true" outlineLevel="0" collapsed="false"/>
    <row r="912" customFormat="false" ht="14.25" hidden="false" customHeight="true" outlineLevel="0" collapsed="false"/>
    <row r="913" customFormat="false" ht="14.25" hidden="false" customHeight="true" outlineLevel="0" collapsed="false"/>
    <row r="914" customFormat="false" ht="14.25" hidden="false" customHeight="true" outlineLevel="0" collapsed="false"/>
    <row r="915" customFormat="false" ht="14.25" hidden="false" customHeight="true" outlineLevel="0" collapsed="false"/>
    <row r="916" customFormat="false" ht="14.25" hidden="false" customHeight="true" outlineLevel="0" collapsed="false"/>
    <row r="917" customFormat="false" ht="14.25" hidden="false" customHeight="true" outlineLevel="0" collapsed="false"/>
    <row r="918" customFormat="false" ht="14.25" hidden="false" customHeight="true" outlineLevel="0" collapsed="false"/>
    <row r="919" customFormat="false" ht="14.25" hidden="false" customHeight="true" outlineLevel="0" collapsed="false"/>
    <row r="920" customFormat="false" ht="14.25" hidden="false" customHeight="true" outlineLevel="0" collapsed="false"/>
    <row r="921" customFormat="false" ht="14.25" hidden="false" customHeight="true" outlineLevel="0" collapsed="false"/>
    <row r="922" customFormat="false" ht="14.25" hidden="false" customHeight="true" outlineLevel="0" collapsed="false"/>
    <row r="923" customFormat="false" ht="14.25" hidden="false" customHeight="true" outlineLevel="0" collapsed="false"/>
    <row r="924" customFormat="false" ht="14.25" hidden="false" customHeight="true" outlineLevel="0" collapsed="false"/>
    <row r="925" customFormat="false" ht="14.25" hidden="false" customHeight="true" outlineLevel="0" collapsed="false"/>
    <row r="926" customFormat="false" ht="14.25" hidden="false" customHeight="true" outlineLevel="0" collapsed="false"/>
    <row r="927" customFormat="false" ht="14.25" hidden="false" customHeight="true" outlineLevel="0" collapsed="false"/>
    <row r="928" customFormat="false" ht="14.25" hidden="false" customHeight="true" outlineLevel="0" collapsed="false"/>
    <row r="929" customFormat="false" ht="14.25" hidden="false" customHeight="true" outlineLevel="0" collapsed="false"/>
    <row r="930" customFormat="false" ht="14.25" hidden="false" customHeight="true" outlineLevel="0" collapsed="false"/>
    <row r="931" customFormat="false" ht="14.25" hidden="false" customHeight="true" outlineLevel="0" collapsed="false"/>
    <row r="932" customFormat="false" ht="14.25" hidden="false" customHeight="true" outlineLevel="0" collapsed="false"/>
    <row r="933" customFormat="false" ht="14.25" hidden="false" customHeight="true" outlineLevel="0" collapsed="false"/>
    <row r="934" customFormat="false" ht="14.25" hidden="false" customHeight="true" outlineLevel="0" collapsed="false"/>
    <row r="935" customFormat="false" ht="14.25" hidden="false" customHeight="true" outlineLevel="0" collapsed="false"/>
    <row r="936" customFormat="false" ht="14.25" hidden="false" customHeight="true" outlineLevel="0" collapsed="false"/>
    <row r="937" customFormat="false" ht="14.25" hidden="false" customHeight="true" outlineLevel="0" collapsed="false"/>
    <row r="938" customFormat="false" ht="14.25" hidden="false" customHeight="true" outlineLevel="0" collapsed="false"/>
    <row r="939" customFormat="false" ht="14.25" hidden="false" customHeight="true" outlineLevel="0" collapsed="false"/>
    <row r="940" customFormat="false" ht="14.25" hidden="false" customHeight="true" outlineLevel="0" collapsed="false"/>
    <row r="941" customFormat="false" ht="14.25" hidden="false" customHeight="true" outlineLevel="0" collapsed="false"/>
    <row r="942" customFormat="false" ht="14.25" hidden="false" customHeight="true" outlineLevel="0" collapsed="false"/>
    <row r="943" customFormat="false" ht="14.25" hidden="false" customHeight="true" outlineLevel="0" collapsed="false"/>
    <row r="944" customFormat="false" ht="14.25" hidden="false" customHeight="true" outlineLevel="0" collapsed="false"/>
    <row r="945" customFormat="false" ht="14.25" hidden="false" customHeight="true" outlineLevel="0" collapsed="false"/>
    <row r="946" customFormat="false" ht="14.25" hidden="false" customHeight="true" outlineLevel="0" collapsed="false"/>
    <row r="947" customFormat="false" ht="14.25" hidden="false" customHeight="true" outlineLevel="0" collapsed="false"/>
    <row r="948" customFormat="false" ht="14.25" hidden="false" customHeight="true" outlineLevel="0" collapsed="false"/>
    <row r="949" customFormat="false" ht="14.25" hidden="false" customHeight="true" outlineLevel="0" collapsed="false"/>
    <row r="950" customFormat="false" ht="14.25" hidden="false" customHeight="true" outlineLevel="0" collapsed="false"/>
    <row r="951" customFormat="false" ht="14.25" hidden="false" customHeight="true" outlineLevel="0" collapsed="false"/>
    <row r="952" customFormat="false" ht="14.25" hidden="false" customHeight="true" outlineLevel="0" collapsed="false"/>
    <row r="953" customFormat="false" ht="14.25" hidden="false" customHeight="true" outlineLevel="0" collapsed="false"/>
    <row r="954" customFormat="false" ht="14.25" hidden="false" customHeight="true" outlineLevel="0" collapsed="false"/>
    <row r="955" customFormat="false" ht="14.25" hidden="false" customHeight="true" outlineLevel="0" collapsed="false"/>
    <row r="956" customFormat="false" ht="14.25" hidden="false" customHeight="true" outlineLevel="0" collapsed="false"/>
    <row r="957" customFormat="false" ht="14.25" hidden="false" customHeight="true" outlineLevel="0" collapsed="false"/>
    <row r="958" customFormat="false" ht="14.25" hidden="false" customHeight="true" outlineLevel="0" collapsed="false"/>
    <row r="959" customFormat="false" ht="14.25" hidden="false" customHeight="true" outlineLevel="0" collapsed="false"/>
    <row r="960" customFormat="false" ht="14.25" hidden="false" customHeight="true" outlineLevel="0" collapsed="false"/>
    <row r="961" customFormat="false" ht="14.25" hidden="false" customHeight="true" outlineLevel="0" collapsed="false"/>
    <row r="962" customFormat="false" ht="14.25" hidden="false" customHeight="true" outlineLevel="0" collapsed="false"/>
    <row r="963" customFormat="false" ht="14.25" hidden="false" customHeight="true" outlineLevel="0" collapsed="false"/>
    <row r="964" customFormat="false" ht="14.25" hidden="false" customHeight="true" outlineLevel="0" collapsed="false"/>
    <row r="965" customFormat="false" ht="14.25" hidden="false" customHeight="true" outlineLevel="0" collapsed="false"/>
    <row r="966" customFormat="false" ht="14.25" hidden="false" customHeight="true" outlineLevel="0" collapsed="false"/>
    <row r="967" customFormat="false" ht="14.25" hidden="false" customHeight="true" outlineLevel="0" collapsed="false"/>
    <row r="968" customFormat="false" ht="14.25" hidden="false" customHeight="true" outlineLevel="0" collapsed="false"/>
    <row r="969" customFormat="false" ht="14.25" hidden="false" customHeight="true" outlineLevel="0" collapsed="false"/>
    <row r="970" customFormat="false" ht="14.25" hidden="false" customHeight="true" outlineLevel="0" collapsed="false"/>
    <row r="971" customFormat="false" ht="14.25" hidden="false" customHeight="true" outlineLevel="0" collapsed="false"/>
    <row r="972" customFormat="false" ht="14.25" hidden="false" customHeight="true" outlineLevel="0" collapsed="false"/>
    <row r="973" customFormat="false" ht="14.25" hidden="false" customHeight="true" outlineLevel="0" collapsed="false"/>
    <row r="974" customFormat="false" ht="14.25" hidden="false" customHeight="true" outlineLevel="0" collapsed="false"/>
    <row r="975" customFormat="false" ht="14.25" hidden="false" customHeight="true" outlineLevel="0" collapsed="false"/>
    <row r="976" customFormat="false" ht="14.25" hidden="false" customHeight="true" outlineLevel="0" collapsed="false"/>
    <row r="977" customFormat="false" ht="14.25" hidden="false" customHeight="true" outlineLevel="0" collapsed="false"/>
    <row r="978" customFormat="false" ht="14.25" hidden="false" customHeight="true" outlineLevel="0" collapsed="false"/>
    <row r="979" customFormat="false" ht="14.25" hidden="false" customHeight="true" outlineLevel="0" collapsed="false"/>
    <row r="980" customFormat="false" ht="14.25" hidden="false" customHeight="true" outlineLevel="0" collapsed="false"/>
    <row r="981" customFormat="false" ht="14.25" hidden="false" customHeight="true" outlineLevel="0" collapsed="false"/>
    <row r="982" customFormat="false" ht="14.25" hidden="false" customHeight="true" outlineLevel="0" collapsed="false"/>
    <row r="983" customFormat="false" ht="14.25" hidden="false" customHeight="true" outlineLevel="0" collapsed="false"/>
    <row r="984" customFormat="false" ht="14.25" hidden="false" customHeight="true" outlineLevel="0" collapsed="false"/>
    <row r="985" customFormat="false" ht="14.25" hidden="false" customHeight="true" outlineLevel="0" collapsed="false"/>
    <row r="986" customFormat="false" ht="14.25" hidden="false" customHeight="true" outlineLevel="0" collapsed="false"/>
    <row r="987" customFormat="false" ht="14.25" hidden="false" customHeight="true" outlineLevel="0" collapsed="false"/>
    <row r="988" customFormat="false" ht="14.25" hidden="false" customHeight="true" outlineLevel="0" collapsed="false"/>
    <row r="989" customFormat="false" ht="14.25" hidden="false" customHeight="true" outlineLevel="0" collapsed="false"/>
    <row r="990" customFormat="false" ht="14.25" hidden="false" customHeight="true" outlineLevel="0" collapsed="false"/>
    <row r="991" customFormat="false" ht="14.25" hidden="false" customHeight="true" outlineLevel="0" collapsed="false"/>
    <row r="992" customFormat="false" ht="14.25" hidden="false" customHeight="true" outlineLevel="0" collapsed="false"/>
    <row r="993" customFormat="false" ht="14.25" hidden="false" customHeight="true" outlineLevel="0" collapsed="false"/>
    <row r="994" customFormat="false" ht="14.25" hidden="false" customHeight="true" outlineLevel="0" collapsed="false"/>
    <row r="995" customFormat="false" ht="14.25" hidden="false" customHeight="true" outlineLevel="0" collapsed="false"/>
    <row r="996" customFormat="false" ht="14.25" hidden="false" customHeight="true" outlineLevel="0" collapsed="false"/>
    <row r="997" customFormat="false" ht="14.25" hidden="false" customHeight="true" outlineLevel="0" collapsed="false"/>
    <row r="998" customFormat="false" ht="14.25" hidden="false" customHeight="true" outlineLevel="0" collapsed="false"/>
    <row r="999" customFormat="false" ht="14.25" hidden="false" customHeight="true" outlineLevel="0" collapsed="false"/>
    <row r="1000" customFormat="false" ht="14.25" hidden="false" customHeight="true" outlineLevel="0" collapsed="false"/>
    <row r="1001" customFormat="false" ht="14.25" hidden="false" customHeight="true" outlineLevel="0" collapsed="false"/>
  </sheetData>
  <mergeCells count="309">
    <mergeCell ref="A1:J1"/>
    <mergeCell ref="K1:T1"/>
    <mergeCell ref="A2:J2"/>
    <mergeCell ref="A3:J3"/>
    <mergeCell ref="A4:C4"/>
    <mergeCell ref="D4:E4"/>
    <mergeCell ref="F4:H4"/>
    <mergeCell ref="I4:J4"/>
    <mergeCell ref="A5:C5"/>
    <mergeCell ref="D5:E5"/>
    <mergeCell ref="F5:H5"/>
    <mergeCell ref="I5:J5"/>
    <mergeCell ref="A6:C6"/>
    <mergeCell ref="D6:E6"/>
    <mergeCell ref="F6:H6"/>
    <mergeCell ref="I6:J6"/>
    <mergeCell ref="A7:C7"/>
    <mergeCell ref="D7:E7"/>
    <mergeCell ref="F7:H7"/>
    <mergeCell ref="I7:J7"/>
    <mergeCell ref="A8:J8"/>
    <mergeCell ref="A9:J9"/>
    <mergeCell ref="A10:J10"/>
    <mergeCell ref="A11:E11"/>
    <mergeCell ref="F11:H11"/>
    <mergeCell ref="I11:J11"/>
    <mergeCell ref="A12:E12"/>
    <mergeCell ref="F12:H12"/>
    <mergeCell ref="I12:J12"/>
    <mergeCell ref="A13:D13"/>
    <mergeCell ref="E13:H13"/>
    <mergeCell ref="I13:J13"/>
    <mergeCell ref="A14:D14"/>
    <mergeCell ref="E14:H14"/>
    <mergeCell ref="I14:J14"/>
    <mergeCell ref="A15:D15"/>
    <mergeCell ref="E15:H15"/>
    <mergeCell ref="I15:J15"/>
    <mergeCell ref="A16:D16"/>
    <mergeCell ref="E16:H16"/>
    <mergeCell ref="I16:J16"/>
    <mergeCell ref="A17:H17"/>
    <mergeCell ref="I17:J17"/>
    <mergeCell ref="A18:J18"/>
    <mergeCell ref="B19:G19"/>
    <mergeCell ref="I19:J19"/>
    <mergeCell ref="B20:H20"/>
    <mergeCell ref="I20:J20"/>
    <mergeCell ref="B21:G21"/>
    <mergeCell ref="I21:J21"/>
    <mergeCell ref="B22:G22"/>
    <mergeCell ref="I22:J22"/>
    <mergeCell ref="B23:G23"/>
    <mergeCell ref="I23:J23"/>
    <mergeCell ref="B24:G24"/>
    <mergeCell ref="I24:J24"/>
    <mergeCell ref="B25:G25"/>
    <mergeCell ref="I25:J25"/>
    <mergeCell ref="B26:G26"/>
    <mergeCell ref="I26:J26"/>
    <mergeCell ref="B27:G27"/>
    <mergeCell ref="I27:J27"/>
    <mergeCell ref="A28:H28"/>
    <mergeCell ref="I28:J28"/>
    <mergeCell ref="B30:H30"/>
    <mergeCell ref="I30:J30"/>
    <mergeCell ref="B31:H31"/>
    <mergeCell ref="I31:J31"/>
    <mergeCell ref="B32:H32"/>
    <mergeCell ref="A35:J35"/>
    <mergeCell ref="K35:T35"/>
    <mergeCell ref="B36:H36"/>
    <mergeCell ref="I36:J36"/>
    <mergeCell ref="K36:L36"/>
    <mergeCell ref="M36:N36"/>
    <mergeCell ref="O36:P36"/>
    <mergeCell ref="Q36:R36"/>
    <mergeCell ref="S36:T36"/>
    <mergeCell ref="B37:H37"/>
    <mergeCell ref="I37:J37"/>
    <mergeCell ref="K37:L37"/>
    <mergeCell ref="M37:N37"/>
    <mergeCell ref="O37:P37"/>
    <mergeCell ref="Q37:R37"/>
    <mergeCell ref="S37:T37"/>
    <mergeCell ref="B38:H38"/>
    <mergeCell ref="I38:J38"/>
    <mergeCell ref="K38:T38"/>
    <mergeCell ref="B39:H39"/>
    <mergeCell ref="I39:J39"/>
    <mergeCell ref="K39:L39"/>
    <mergeCell ref="M39:N39"/>
    <mergeCell ref="O39:P39"/>
    <mergeCell ref="Q39:R39"/>
    <mergeCell ref="S39:T39"/>
    <mergeCell ref="B40:H40"/>
    <mergeCell ref="I40:J40"/>
    <mergeCell ref="K40:L40"/>
    <mergeCell ref="M40:N40"/>
    <mergeCell ref="O40:P40"/>
    <mergeCell ref="Q40:R40"/>
    <mergeCell ref="S40:T40"/>
    <mergeCell ref="B41:H41"/>
    <mergeCell ref="I41:J41"/>
    <mergeCell ref="B42:H42"/>
    <mergeCell ref="I42:J42"/>
    <mergeCell ref="A43:H43"/>
    <mergeCell ref="I43:J43"/>
    <mergeCell ref="A44:J44"/>
    <mergeCell ref="B45:H45"/>
    <mergeCell ref="I45:J45"/>
    <mergeCell ref="B46:H46"/>
    <mergeCell ref="I46:J46"/>
    <mergeCell ref="B47:H47"/>
    <mergeCell ref="I47:J47"/>
    <mergeCell ref="B48:H48"/>
    <mergeCell ref="I48:J48"/>
    <mergeCell ref="B49:H49"/>
    <mergeCell ref="I49:J49"/>
    <mergeCell ref="B50:H50"/>
    <mergeCell ref="I50:J50"/>
    <mergeCell ref="A51:H51"/>
    <mergeCell ref="I51:J51"/>
    <mergeCell ref="A56:J56"/>
    <mergeCell ref="A57:J57"/>
    <mergeCell ref="K57:T57"/>
    <mergeCell ref="B58:G58"/>
    <mergeCell ref="I58:J58"/>
    <mergeCell ref="B59:G59"/>
    <mergeCell ref="I59:J59"/>
    <mergeCell ref="K59:T59"/>
    <mergeCell ref="B60:G60"/>
    <mergeCell ref="I60:J60"/>
    <mergeCell ref="K60:T60"/>
    <mergeCell ref="B61:G61"/>
    <mergeCell ref="I61:J61"/>
    <mergeCell ref="K61:T61"/>
    <mergeCell ref="B62:G62"/>
    <mergeCell ref="I62:J62"/>
    <mergeCell ref="K62:T62"/>
    <mergeCell ref="B63:G63"/>
    <mergeCell ref="I63:J63"/>
    <mergeCell ref="K63:T63"/>
    <mergeCell ref="B64:G64"/>
    <mergeCell ref="I64:J64"/>
    <mergeCell ref="K64:T64"/>
    <mergeCell ref="B65:G65"/>
    <mergeCell ref="I65:J65"/>
    <mergeCell ref="K65:T65"/>
    <mergeCell ref="B66:G66"/>
    <mergeCell ref="I66:J66"/>
    <mergeCell ref="K66:T66"/>
    <mergeCell ref="A67:G67"/>
    <mergeCell ref="I67:J67"/>
    <mergeCell ref="A68:J68"/>
    <mergeCell ref="A69:J69"/>
    <mergeCell ref="B70:G70"/>
    <mergeCell ref="I70:J70"/>
    <mergeCell ref="B71:G71"/>
    <mergeCell ref="I71:J71"/>
    <mergeCell ref="B72:G72"/>
    <mergeCell ref="I72:J72"/>
    <mergeCell ref="B73:H73"/>
    <mergeCell ref="I73:J73"/>
    <mergeCell ref="K73:L73"/>
    <mergeCell ref="B74:G74"/>
    <mergeCell ref="I74:J74"/>
    <mergeCell ref="A75:H75"/>
    <mergeCell ref="I75:J75"/>
    <mergeCell ref="A76:J76"/>
    <mergeCell ref="K76:O76"/>
    <mergeCell ref="P76:T76"/>
    <mergeCell ref="B77:G77"/>
    <mergeCell ref="I77:J77"/>
    <mergeCell ref="B78:G78"/>
    <mergeCell ref="I78:J78"/>
    <mergeCell ref="K78:O78"/>
    <mergeCell ref="P78:T78"/>
    <mergeCell ref="B79:G79"/>
    <mergeCell ref="I79:J79"/>
    <mergeCell ref="A80:H80"/>
    <mergeCell ref="I80:J80"/>
    <mergeCell ref="A81:J81"/>
    <mergeCell ref="B82:G82"/>
    <mergeCell ref="I82:J82"/>
    <mergeCell ref="B83:G83"/>
    <mergeCell ref="I83:J83"/>
    <mergeCell ref="K83:O83"/>
    <mergeCell ref="P83:T83"/>
    <mergeCell ref="B84:G84"/>
    <mergeCell ref="I84:J84"/>
    <mergeCell ref="K84:O84"/>
    <mergeCell ref="P84:T84"/>
    <mergeCell ref="B85:G85"/>
    <mergeCell ref="I85:J85"/>
    <mergeCell ref="K85:O85"/>
    <mergeCell ref="P85:T85"/>
    <mergeCell ref="B86:G86"/>
    <mergeCell ref="I86:J86"/>
    <mergeCell ref="K86:O86"/>
    <mergeCell ref="P86:T86"/>
    <mergeCell ref="B87:G87"/>
    <mergeCell ref="I87:J87"/>
    <mergeCell ref="K87:T87"/>
    <mergeCell ref="B88:G88"/>
    <mergeCell ref="I88:J88"/>
    <mergeCell ref="K88:O88"/>
    <mergeCell ref="P88:T88"/>
    <mergeCell ref="A89:H89"/>
    <mergeCell ref="I89:J89"/>
    <mergeCell ref="A90:J90"/>
    <mergeCell ref="A91:J91"/>
    <mergeCell ref="B92:H92"/>
    <mergeCell ref="I92:J92"/>
    <mergeCell ref="B93:G93"/>
    <mergeCell ref="I93:J93"/>
    <mergeCell ref="B94:G94"/>
    <mergeCell ref="I94:J94"/>
    <mergeCell ref="K94:O94"/>
    <mergeCell ref="P94:T94"/>
    <mergeCell ref="B95:G95"/>
    <mergeCell ref="I95:J95"/>
    <mergeCell ref="K95:O95"/>
    <mergeCell ref="P95:T95"/>
    <mergeCell ref="B96:G96"/>
    <mergeCell ref="I96:J96"/>
    <mergeCell ref="K96:O96"/>
    <mergeCell ref="P96:T96"/>
    <mergeCell ref="B97:G97"/>
    <mergeCell ref="I97:J97"/>
    <mergeCell ref="K97:O97"/>
    <mergeCell ref="P97:T97"/>
    <mergeCell ref="B98:G98"/>
    <mergeCell ref="I98:J98"/>
    <mergeCell ref="B99:G99"/>
    <mergeCell ref="I99:J99"/>
    <mergeCell ref="A100:H100"/>
    <mergeCell ref="I100:J100"/>
    <mergeCell ref="A105:J105"/>
    <mergeCell ref="B106:H106"/>
    <mergeCell ref="I106:J106"/>
    <mergeCell ref="B107:H107"/>
    <mergeCell ref="I107:J107"/>
    <mergeCell ref="B108:H108"/>
    <mergeCell ref="I108:J108"/>
    <mergeCell ref="B109:H109"/>
    <mergeCell ref="I109:J109"/>
    <mergeCell ref="B110:H110"/>
    <mergeCell ref="I110:J110"/>
    <mergeCell ref="B111:H111"/>
    <mergeCell ref="I111:J111"/>
    <mergeCell ref="B112:H112"/>
    <mergeCell ref="I112:J112"/>
    <mergeCell ref="A113:H113"/>
    <mergeCell ref="I113:J113"/>
    <mergeCell ref="A114:J114"/>
    <mergeCell ref="A115:H115"/>
    <mergeCell ref="I115:J115"/>
    <mergeCell ref="A116:J116"/>
    <mergeCell ref="B117:G117"/>
    <mergeCell ref="I117:J117"/>
    <mergeCell ref="B118:G118"/>
    <mergeCell ref="I118:J118"/>
    <mergeCell ref="B119:G119"/>
    <mergeCell ref="I119:J119"/>
    <mergeCell ref="B120:J120"/>
    <mergeCell ref="B121:J121"/>
    <mergeCell ref="A122:A123"/>
    <mergeCell ref="B122:G122"/>
    <mergeCell ref="I122:J122"/>
    <mergeCell ref="B123:G123"/>
    <mergeCell ref="I123:J123"/>
    <mergeCell ref="B124:J124"/>
    <mergeCell ref="B125:G125"/>
    <mergeCell ref="I125:J125"/>
    <mergeCell ref="B126:J126"/>
    <mergeCell ref="B127:G127"/>
    <mergeCell ref="I127:J127"/>
    <mergeCell ref="A128:H128"/>
    <mergeCell ref="I128:J128"/>
    <mergeCell ref="A129:J129"/>
    <mergeCell ref="A130:J130"/>
    <mergeCell ref="A131:J131"/>
    <mergeCell ref="A132:J132"/>
    <mergeCell ref="A133:J133"/>
    <mergeCell ref="A134:J134"/>
    <mergeCell ref="B135:H135"/>
    <mergeCell ref="I135:J135"/>
    <mergeCell ref="B136:H136"/>
    <mergeCell ref="I136:J136"/>
    <mergeCell ref="B137:H137"/>
    <mergeCell ref="I137:J137"/>
    <mergeCell ref="B138:H138"/>
    <mergeCell ref="I138:J138"/>
    <mergeCell ref="B139:H139"/>
    <mergeCell ref="I139:J139"/>
    <mergeCell ref="B140:H140"/>
    <mergeCell ref="I140:J140"/>
    <mergeCell ref="B141:H141"/>
    <mergeCell ref="I141:J141"/>
    <mergeCell ref="B142:H142"/>
    <mergeCell ref="I142:J142"/>
    <mergeCell ref="K142:T142"/>
    <mergeCell ref="B143:H143"/>
    <mergeCell ref="I143:J143"/>
    <mergeCell ref="B144:H144"/>
    <mergeCell ref="I144:J144"/>
    <mergeCell ref="B145:H145"/>
    <mergeCell ref="I145:J1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1184</TotalTime>
  <Application>LibreOffice/25.2.4.3$Windows_X86_64 LibreOffice_project/33e196637044ead23f5c3226cde09b47731f7e27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2020-07-20T18:20:28Z</dcterms:created>
  <dc:creator>Charles França</dc:creator>
  <dc:description/>
  <dc:language>pt-BR</dc:language>
  <cp:lastModifiedBy/>
  <cp:lastPrinted>2025-05-30T14:13:49Z</cp:lastPrinted>
  <dcterms:modified xsi:type="dcterms:W3CDTF">2025-07-31T15:19:52Z</dcterms:modified>
  <cp:revision>284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