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EstaPastaDeTrabalho" defaultThemeVersion="124226"/>
  <mc:AlternateContent xmlns:mc="http://schemas.openxmlformats.org/markup-compatibility/2006">
    <mc:Choice Requires="x15">
      <x15ac:absPath xmlns:x15ac="http://schemas.microsoft.com/office/spreadsheetml/2010/11/ac" url="C:\Users\s163350\Documents\"/>
    </mc:Choice>
  </mc:AlternateContent>
  <xr:revisionPtr revIDLastSave="0" documentId="13_ncr:1_{702BCFA5-6D56-4775-A6E9-C7985FDAFFB8}" xr6:coauthVersionLast="47" xr6:coauthVersionMax="47" xr10:uidLastSave="{00000000-0000-0000-0000-000000000000}"/>
  <bookViews>
    <workbookView xWindow="28680" yWindow="-120" windowWidth="29040" windowHeight="15840" tabRatio="881" xr2:uid="{00000000-000D-0000-FFFF-FFFF00000000}"/>
  </bookViews>
  <sheets>
    <sheet name="Sintetico - GERAL" sheetId="47" r:id="rId1"/>
  </sheets>
  <definedNames>
    <definedName name="_xlnm.Print_Area" localSheetId="0">'Sintetico - GERAL'!$B$1:$N$97</definedName>
    <definedName name="au">#REF!</definedName>
    <definedName name="BDI_FOR">#REF!</definedName>
    <definedName name="BDI_MAT" localSheetId="0">'Sintetico - GERAL'!$J$84</definedName>
    <definedName name="BDI_MDO" localSheetId="0">'Sintetico - GERAL'!$K$84</definedName>
    <definedName name="cidade">#REF!</definedName>
    <definedName name="ComboList">#REF!</definedName>
    <definedName name="Lista">#REF!</definedName>
    <definedName name="Lista2">#REF!</definedName>
    <definedName name="MED_DIRETA">#REF!</definedName>
    <definedName name="_xlnm.Print_Titles" localSheetId="0">'Sintetico - GERAL'!$1:$5</definedName>
  </definedNames>
  <calcPr calcId="181029"/>
</workbook>
</file>

<file path=xl/calcChain.xml><?xml version="1.0" encoding="utf-8"?>
<calcChain xmlns="http://schemas.openxmlformats.org/spreadsheetml/2006/main">
  <c r="J80" i="47" l="1"/>
  <c r="J79" i="47"/>
  <c r="K80" i="47"/>
  <c r="M80" i="47" s="1"/>
  <c r="L80" i="47"/>
  <c r="L79" i="47"/>
  <c r="K79" i="47"/>
  <c r="J78" i="47"/>
  <c r="J76" i="47"/>
  <c r="K76" i="47"/>
  <c r="J73" i="47"/>
  <c r="K73" i="47"/>
  <c r="J66" i="47"/>
  <c r="K66" i="47"/>
  <c r="J69" i="47"/>
  <c r="K69" i="47"/>
  <c r="N80" i="47" l="1"/>
  <c r="K78" i="47"/>
  <c r="M79" i="47"/>
  <c r="M78" i="47" s="1"/>
  <c r="L78" i="47"/>
  <c r="G11" i="47"/>
  <c r="N79" i="47" l="1"/>
  <c r="N78" i="47" s="1"/>
  <c r="L76" i="47"/>
  <c r="L73" i="47"/>
  <c r="L69" i="47"/>
  <c r="M66" i="47"/>
  <c r="M76" i="47"/>
  <c r="M73" i="47"/>
  <c r="M69" i="47"/>
  <c r="L66" i="47"/>
  <c r="N66" i="47" s="1"/>
  <c r="N69" i="47" l="1"/>
  <c r="N73" i="47"/>
  <c r="N76" i="47"/>
  <c r="G53" i="47"/>
  <c r="J27" i="47" l="1"/>
  <c r="L27" i="47" s="1"/>
  <c r="K53" i="47"/>
  <c r="M53" i="47" s="1"/>
  <c r="K54" i="47"/>
  <c r="M54" i="47" s="1"/>
  <c r="K57" i="47"/>
  <c r="M57" i="47" s="1"/>
  <c r="K68" i="47"/>
  <c r="K27" i="47"/>
  <c r="M27" i="47" s="1"/>
  <c r="N27" i="47" l="1"/>
  <c r="K64" i="47"/>
  <c r="K75" i="47"/>
  <c r="M68" i="47"/>
  <c r="M64" i="47" l="1"/>
  <c r="M75" i="47"/>
  <c r="K72" i="47"/>
  <c r="M72" i="47" l="1"/>
  <c r="J75" i="47" l="1"/>
  <c r="L75" i="47" l="1"/>
  <c r="N64" i="47"/>
  <c r="J57" i="47"/>
  <c r="L57" i="47" s="1"/>
  <c r="N57" i="47" s="1"/>
  <c r="J68" i="47"/>
  <c r="J72" i="47" l="1"/>
  <c r="N75" i="47"/>
  <c r="L64" i="47"/>
  <c r="J64" i="47"/>
  <c r="L68" i="47"/>
  <c r="J53" i="47"/>
  <c r="L53" i="47" s="1"/>
  <c r="N53" i="47" s="1"/>
  <c r="N72" i="47"/>
  <c r="L72" i="47"/>
  <c r="N68" i="47" l="1"/>
  <c r="J54" i="47"/>
  <c r="L54" i="47" s="1"/>
  <c r="N54" i="47" s="1"/>
  <c r="K8" i="47"/>
  <c r="K7" i="47" s="1"/>
  <c r="J8" i="47" l="1"/>
  <c r="M8" i="47"/>
  <c r="M7" i="47" s="1"/>
  <c r="J7" i="47" l="1"/>
  <c r="L8" i="47"/>
  <c r="L7" i="47" s="1"/>
  <c r="N8" i="47" l="1"/>
  <c r="N7" i="47" s="1"/>
  <c r="K43" i="47" l="1"/>
  <c r="K44" i="47"/>
  <c r="J46" i="47" l="1"/>
  <c r="L46" i="47" s="1"/>
  <c r="J43" i="47"/>
  <c r="J44" i="47"/>
  <c r="J45" i="47"/>
  <c r="L45" i="47" s="1"/>
  <c r="M43" i="47"/>
  <c r="K46" i="47"/>
  <c r="K47" i="47"/>
  <c r="K40" i="47"/>
  <c r="M44" i="47"/>
  <c r="K45" i="47"/>
  <c r="L43" i="47" l="1"/>
  <c r="N43" i="47" s="1"/>
  <c r="J47" i="47"/>
  <c r="J40" i="47"/>
  <c r="L44" i="47"/>
  <c r="N44" i="47" s="1"/>
  <c r="M46" i="47"/>
  <c r="N46" i="47" s="1"/>
  <c r="M40" i="47"/>
  <c r="M47" i="47"/>
  <c r="M45" i="47"/>
  <c r="K42" i="47"/>
  <c r="J42" i="47" l="1"/>
  <c r="L47" i="47"/>
  <c r="N47" i="47" s="1"/>
  <c r="L40" i="47"/>
  <c r="N40" i="47" s="1"/>
  <c r="N45" i="47"/>
  <c r="M42" i="47"/>
  <c r="L42" i="47" l="1"/>
  <c r="N42" i="47"/>
  <c r="K11" i="47"/>
  <c r="K10" i="47" s="1"/>
  <c r="J11" i="47" l="1"/>
  <c r="L11" i="47" s="1"/>
  <c r="L10" i="47" s="1"/>
  <c r="M11" i="47"/>
  <c r="M10" i="47" s="1"/>
  <c r="J10" i="47" l="1"/>
  <c r="N11" i="47"/>
  <c r="N10" i="47" s="1"/>
  <c r="K14" i="47" l="1"/>
  <c r="J14" i="47" l="1"/>
  <c r="L14" i="47" s="1"/>
  <c r="M14" i="47"/>
  <c r="N14" i="47" l="1"/>
  <c r="K19" i="47" l="1"/>
  <c r="J19" i="47" l="1"/>
  <c r="L19" i="47" s="1"/>
  <c r="M19" i="47"/>
  <c r="N19" i="47" l="1"/>
  <c r="K20" i="47" l="1"/>
  <c r="M20" i="47" s="1"/>
  <c r="J20" i="47" l="1"/>
  <c r="L20" i="47" s="1"/>
  <c r="N20" i="47" s="1"/>
  <c r="K21" i="47" l="1"/>
  <c r="J21" i="47" l="1"/>
  <c r="L21" i="47" s="1"/>
  <c r="M21" i="47"/>
  <c r="N21" i="47" l="1"/>
  <c r="K22" i="47"/>
  <c r="J22" i="47" l="1"/>
  <c r="L22" i="47" s="1"/>
  <c r="M22" i="47"/>
  <c r="N22" i="47" l="1"/>
  <c r="K23" i="47" l="1"/>
  <c r="M23" i="47" s="1"/>
  <c r="J23" i="47" l="1"/>
  <c r="L23" i="47" s="1"/>
  <c r="N23" i="47" s="1"/>
  <c r="K24" i="47" l="1"/>
  <c r="J24" i="47" l="1"/>
  <c r="L24" i="47" s="1"/>
  <c r="M24" i="47"/>
  <c r="N24" i="47" l="1"/>
  <c r="K25" i="47"/>
  <c r="M25" i="47" s="1"/>
  <c r="J25" i="47" l="1"/>
  <c r="L25" i="47" s="1"/>
  <c r="N25" i="47" s="1"/>
  <c r="K30" i="47" l="1"/>
  <c r="J30" i="47" l="1"/>
  <c r="L30" i="47" s="1"/>
  <c r="M30" i="47"/>
  <c r="N30" i="47" l="1"/>
  <c r="K31" i="47" l="1"/>
  <c r="M31" i="47" s="1"/>
  <c r="J31" i="47" l="1"/>
  <c r="L31" i="47" s="1"/>
  <c r="N31" i="47" s="1"/>
  <c r="K32" i="47" l="1"/>
  <c r="J32" i="47" l="1"/>
  <c r="L32" i="47" s="1"/>
  <c r="M32" i="47"/>
  <c r="N32" i="47" l="1"/>
  <c r="K33" i="47"/>
  <c r="J33" i="47" l="1"/>
  <c r="L33" i="47" s="1"/>
  <c r="L29" i="47" s="1"/>
  <c r="K29" i="47"/>
  <c r="M33" i="47"/>
  <c r="M29" i="47" s="1"/>
  <c r="J29" i="47" l="1"/>
  <c r="N33" i="47"/>
  <c r="N29" i="47" s="1"/>
  <c r="K36" i="47" l="1"/>
  <c r="J36" i="47" l="1"/>
  <c r="L36" i="47" s="1"/>
  <c r="M36" i="47"/>
  <c r="K37" i="47"/>
  <c r="M37" i="47" s="1"/>
  <c r="N36" i="47" l="1"/>
  <c r="J37" i="47"/>
  <c r="L37" i="47" s="1"/>
  <c r="N37" i="47" s="1"/>
  <c r="K39" i="47" l="1"/>
  <c r="K38" i="47"/>
  <c r="M38" i="47" s="1"/>
  <c r="J39" i="47" l="1"/>
  <c r="J38" i="47"/>
  <c r="M39" i="47"/>
  <c r="M35" i="47" s="1"/>
  <c r="K35" i="47"/>
  <c r="L39" i="47" l="1"/>
  <c r="N39" i="47" s="1"/>
  <c r="J35" i="47"/>
  <c r="L38" i="47"/>
  <c r="N38" i="47" s="1"/>
  <c r="L35" i="47" l="1"/>
  <c r="N35" i="47"/>
  <c r="J50" i="47" l="1"/>
  <c r="K50" i="47"/>
  <c r="L50" i="47" l="1"/>
  <c r="L49" i="47" s="1"/>
  <c r="J49" i="47"/>
  <c r="M50" i="47"/>
  <c r="M49" i="47" s="1"/>
  <c r="K49" i="47"/>
  <c r="N50" i="47" l="1"/>
  <c r="N49" i="47" s="1"/>
  <c r="K52" i="47" l="1"/>
  <c r="F94" i="47" l="1"/>
  <c r="J52" i="47"/>
  <c r="M52" i="47"/>
  <c r="K61" i="47" l="1"/>
  <c r="J61" i="47" l="1"/>
  <c r="L61" i="47" s="1"/>
  <c r="L60" i="47" s="1"/>
  <c r="M61" i="47"/>
  <c r="M60" i="47" s="1"/>
  <c r="K60" i="47"/>
  <c r="N52" i="47"/>
  <c r="L52" i="47"/>
  <c r="K56" i="47"/>
  <c r="J56" i="47"/>
  <c r="L56" i="47"/>
  <c r="M56" i="47"/>
  <c r="J60" i="47" l="1"/>
  <c r="N61" i="47"/>
  <c r="N60" i="47" s="1"/>
  <c r="N56" i="47"/>
  <c r="K15" i="47" l="1"/>
  <c r="K16" i="47"/>
  <c r="J15" i="47" l="1"/>
  <c r="J16" i="47"/>
  <c r="K17" i="47"/>
  <c r="K18" i="47"/>
  <c r="M16" i="47"/>
  <c r="M15" i="47"/>
  <c r="L16" i="47" l="1"/>
  <c r="N16" i="47" s="1"/>
  <c r="L15" i="47"/>
  <c r="N15" i="47" s="1"/>
  <c r="J17" i="47"/>
  <c r="L17" i="47" s="1"/>
  <c r="M17" i="47"/>
  <c r="M18" i="47"/>
  <c r="K26" i="47"/>
  <c r="J26" i="47" l="1"/>
  <c r="J18" i="47"/>
  <c r="N17" i="47"/>
  <c r="M26" i="47"/>
  <c r="M13" i="47" s="1"/>
  <c r="M82" i="47" s="1"/>
  <c r="K13" i="47"/>
  <c r="K82" i="47" s="1"/>
  <c r="L18" i="47" l="1"/>
  <c r="N18" i="47" s="1"/>
  <c r="L26" i="47"/>
  <c r="N26" i="47" s="1"/>
  <c r="J13" i="47"/>
  <c r="K85" i="47"/>
  <c r="K86" i="47" s="1"/>
  <c r="F90" i="47" l="1"/>
  <c r="J82" i="47"/>
  <c r="N13" i="47"/>
  <c r="L13" i="47"/>
  <c r="L82" i="47" s="1"/>
  <c r="J85" i="47" l="1"/>
  <c r="J86" i="47" s="1"/>
  <c r="J83" i="47"/>
  <c r="N82" i="47"/>
  <c r="F91" i="47" l="1"/>
  <c r="F92" i="47" s="1"/>
  <c r="F96" i="47" s="1"/>
  <c r="J87" i="47"/>
</calcChain>
</file>

<file path=xl/sharedStrings.xml><?xml version="1.0" encoding="utf-8"?>
<sst xmlns="http://schemas.openxmlformats.org/spreadsheetml/2006/main" count="306" uniqueCount="222">
  <si>
    <t>CÓDIGO</t>
  </si>
  <si>
    <t>CLASS</t>
  </si>
  <si>
    <t>UN</t>
  </si>
  <si>
    <t>ITEM</t>
  </si>
  <si>
    <t>MDO</t>
  </si>
  <si>
    <t>CUSTO TOTAL (SEM BDI)</t>
  </si>
  <si>
    <t>PREÇO TOTAL (COM BDI)</t>
  </si>
  <si>
    <t>PREÇO FINAL</t>
  </si>
  <si>
    <t>(02)</t>
  </si>
  <si>
    <t>(03)</t>
  </si>
  <si>
    <t>(04)</t>
  </si>
  <si>
    <t>(05)</t>
  </si>
  <si>
    <t>(06)</t>
  </si>
  <si>
    <t>(07)</t>
  </si>
  <si>
    <t>(08)</t>
  </si>
  <si>
    <t>(09)</t>
  </si>
  <si>
    <t>(10)</t>
  </si>
  <si>
    <t>(13)</t>
  </si>
  <si>
    <t>TOTAL GERAL SEM BDI</t>
  </si>
  <si>
    <t>PERCENTUAIS DE BDI</t>
  </si>
  <si>
    <t>BDI</t>
  </si>
  <si>
    <t>TOTAIS COM BDI</t>
  </si>
  <si>
    <t>ORÇAMENTO SINTÉTICO DESONERADO</t>
  </si>
  <si>
    <t>1.01</t>
  </si>
  <si>
    <t>2.01</t>
  </si>
  <si>
    <t>3.01</t>
  </si>
  <si>
    <t>3.02</t>
  </si>
  <si>
    <t>4.01</t>
  </si>
  <si>
    <t>5.01</t>
  </si>
  <si>
    <t>(01)</t>
  </si>
  <si>
    <t>SER.CG</t>
  </si>
  <si>
    <t>MÊS</t>
  </si>
  <si>
    <t>TOTAIS</t>
  </si>
  <si>
    <t>TOTAL SEM BDI</t>
  </si>
  <si>
    <t>4.02</t>
  </si>
  <si>
    <t>L</t>
  </si>
  <si>
    <t>6.01</t>
  </si>
  <si>
    <t>6.02</t>
  </si>
  <si>
    <t>3.03</t>
  </si>
  <si>
    <t>3.04</t>
  </si>
  <si>
    <t>7.01</t>
  </si>
  <si>
    <t>9.01</t>
  </si>
  <si>
    <t>8.01</t>
  </si>
  <si>
    <t>01.00</t>
  </si>
  <si>
    <t>3.05</t>
  </si>
  <si>
    <t>3.06</t>
  </si>
  <si>
    <t>ADMINISTRACAO LOCAL</t>
  </si>
  <si>
    <t>4.03</t>
  </si>
  <si>
    <t>UN.</t>
  </si>
  <si>
    <t>MANUTENÇÃO PREVENTIVA CABINE BRIMÁRIA - TODOS OS TRAFOS</t>
  </si>
  <si>
    <t>MANUTENÇÃO QGBT FÓRUM (ABERTURA, LIMPEZA, LUBRIFICAÇÃO, REAPERTO, MEDIÇÃO,FECHAMENTO)</t>
  </si>
  <si>
    <t>MANUTENÇÃO QGBT ELEVADOR (ABERTURA, LIMPEZA, LUBRIFICAÇÃO, REAPERTO, MEDIÇÃO,FECHAMENTO)</t>
  </si>
  <si>
    <t>MANUTENÇÃO QGBT ESTABILIZADA (ABERTURA, LIMPEZA, LUBRIFICAÇÃO, REAPERTO, MEDIÇÃO,FECHAMENTO)</t>
  </si>
  <si>
    <t>MANUTENÇÃO QGBT TRAFO AUXILIAR (ABERTURA, LIMPEZA, LUBRIFICAÇÃO, REAPERTO, MEDIÇÃO,FECHAMENTO)</t>
  </si>
  <si>
    <t>MANUTENÇÃO TRAFO 1000 KVA, FÓRUM (LIMPEZA, REAPERTO, LUBRIFICAÇÃO, MEDIÇÃO, ISOLAÇÃO), CHECAGEM RELÊS)</t>
  </si>
  <si>
    <t>MANUTENÇÃO TRAFO 1500 KVA (LIMPEZA, REAPERTO, LUBRIFICAÇÃO, MEDIÇÃO, ISOLAÇÃO), CHECAGEM RELÊS)</t>
  </si>
  <si>
    <t>MANUTENÇÃO TRAFO 750 KVA, IALBA</t>
  </si>
  <si>
    <t>SERV.</t>
  </si>
  <si>
    <t>CUSTO UNITÁRIO (SERVIÇO)</t>
  </si>
  <si>
    <t>MANOBRA DE DESLIGAMETO DE MT (GERAL INTERNO OU CHAVE FACA EXTERNO)</t>
  </si>
  <si>
    <t>QTD ano</t>
  </si>
  <si>
    <t>MANUTENÇÃO TRAFO 750 KVA, DATACENTER (LIMPEZA, REAPERTO, LUBRIFICAÇÃO, MEDIÇÃO, ISOLAÇÃO, CHECAGEM RELÊS)</t>
  </si>
  <si>
    <t>LIMPEZA DAS CABINES PRIMÁRIAS (CHÃO, LUMINÁRIAS, PORTAS, BAIAS DE TRAFO, ENTULHO, LIXO, ETC)</t>
  </si>
  <si>
    <t>3.07</t>
  </si>
  <si>
    <t>3.08</t>
  </si>
  <si>
    <t>3.09</t>
  </si>
  <si>
    <t>3.10</t>
  </si>
  <si>
    <t>3.11</t>
  </si>
  <si>
    <t>3.12</t>
  </si>
  <si>
    <t>3.13</t>
  </si>
  <si>
    <t>3.14</t>
  </si>
  <si>
    <t>02.00</t>
  </si>
  <si>
    <t>03.00</t>
  </si>
  <si>
    <t>AVALIAÇÃO DA CAPACIDADE DE ESCOAMENTO DA MALHA DE ATERRAMENTO</t>
  </si>
  <si>
    <t>CHECAR PARAMETRIZAÇÃO E CALIBRAÇÃO DE RELES GERAIS DE PROTEÇÃO MT</t>
  </si>
  <si>
    <t>5.02</t>
  </si>
  <si>
    <t>5.03</t>
  </si>
  <si>
    <t>5.04</t>
  </si>
  <si>
    <t>5.05</t>
  </si>
  <si>
    <t>6.03</t>
  </si>
  <si>
    <t>6.04</t>
  </si>
  <si>
    <t>MANUTENÇÃO CORRETIVA EMERGENCIAL- GRUPOS GERADORES</t>
  </si>
  <si>
    <t>04.00</t>
  </si>
  <si>
    <t>06.00</t>
  </si>
  <si>
    <t>07.00</t>
  </si>
  <si>
    <t>MD.001</t>
  </si>
  <si>
    <t xml:space="preserve">MOBILIZAÇÃO/DESMOBILIZAÇÃO CANTEIRO DE MANUTENÇÃO </t>
  </si>
  <si>
    <t>6.05</t>
  </si>
  <si>
    <t>RELATÓRIOS DE MANUTEÇÃO (PREPARAR CHECK LIST, DEFINIR EXECUTANTE, PEDIR AUTORIZAÇÃO PARA TRT, REGISTRAR FOTOS, FAZER DIAGNÓSTICOS, PREENCHER CHECK LIST DE MANUTENÇÃO, FAZER RELATÓRIO, FAZER AVALIAÇÃO ESTADO DAS INSTALAÇÕES, ATUALIZAR AS BUILT, MELHORIAS POSSÍVEIS)</t>
  </si>
  <si>
    <t>MANUTENÇÃO TRAFO AUXILIAR, 45 KVA, IALBA (LIMPEZA, REAPERTO, LUBRIFICAÇÃO, MEDIÇÃO, ISOLAÇÃO, CHECAGEM RELÊS)</t>
  </si>
  <si>
    <t>MANUTENÇÃO  DE CUBÍCULOS DE MT (ABERTURA, DESMONTE, DESCONEXÃO, LIMPEZA, VERIFICAÇÃO, MEDIÇÃO, REMONTAGEM, REAPERTO, FECHAMENTO, CHECAGEM DE RELÊS)</t>
  </si>
  <si>
    <t>REMOVER E DESMONTAR COBRE PLUGIN, VERIFICAR PRESSÃO DE GARRAS E MOLAS OU TROCAR, VERIFICAR ISOLAÇÃO DISJUNTOR DE DERIVAÇÃO OU TROCAR, REMONTAR COFRE,  RECOLOCAR COFRE NO BARRAMENTO,  PASSAR LIMPA CONTATO E PROCEDER COM REAPERTO DE CONCEXÕES,  READEQUAR POSIÇÃO DO COFRE, RECOLOCAR TAMPAR DE FECHAMENTO DO COFRE EM TODOS OS 9 PAVIMENTOS</t>
  </si>
  <si>
    <t>REARMAR DISJUNTOR GERAL E POR PAVIMENTOS, VERIFICAR DESARME DE DISJUNTORES E DR'S, NOS QUADROS DE DISTRIBUIÇÃO, NA REENERGIZAÇÃO (TODOS OS 9 PAVIMENTOS)</t>
  </si>
  <si>
    <t>MPCP.002</t>
  </si>
  <si>
    <t>MPCP.003</t>
  </si>
  <si>
    <t>MPCP.004</t>
  </si>
  <si>
    <t>MPCP.005</t>
  </si>
  <si>
    <t>MPCP.006</t>
  </si>
  <si>
    <t>MPCP.007</t>
  </si>
  <si>
    <t>MPCP.008</t>
  </si>
  <si>
    <t>MPCP.009</t>
  </si>
  <si>
    <t>MPCP.010</t>
  </si>
  <si>
    <t>MPCP.011</t>
  </si>
  <si>
    <t>MPCP.012</t>
  </si>
  <si>
    <t>MPCP.013</t>
  </si>
  <si>
    <t>MPCP.014</t>
  </si>
  <si>
    <t>MPCP.015</t>
  </si>
  <si>
    <t>MPBUS.V.001</t>
  </si>
  <si>
    <t>MPBUS.V.002</t>
  </si>
  <si>
    <t>MPBUS.V.003</t>
  </si>
  <si>
    <t>MPBUS.V.004</t>
  </si>
  <si>
    <t>M.TRAFO.002</t>
  </si>
  <si>
    <t>M.TRAFO.003</t>
  </si>
  <si>
    <t>M.TRAFO.004</t>
  </si>
  <si>
    <t>M.TRAFO.005</t>
  </si>
  <si>
    <t>M.TRAFO.001</t>
  </si>
  <si>
    <t>LIMPEZA TRAFO, REAPERTO DE CONEXÕES - MUFLAS, TERMINAIS, PARA-RAIO, VERIFICAR, TROCAR/COMPLETAR ÓLEO, TESTE RESISTENCIA ISOLAMENTO</t>
  </si>
  <si>
    <t>VERIFICAR QUADRO DE EQUIPOTENCIALIZAÇÃO, TESTAR ATERRAMENTO, REALIZAR LIMPEZA, REAPERTO, LUBRIFICAÇÃO</t>
  </si>
  <si>
    <t>MANOBRA DE RELIGAMETO DE MT (GERAL INTERNO OU CHAVE FACA EXTERNO), VERIFICAÇÃO DISJUNTORES/DR CARGA COMUM E ESTABILIZADA, VERIFICAÇÃO FUNCIONAMENTO NOBREAKS</t>
  </si>
  <si>
    <t>ADM.001</t>
  </si>
  <si>
    <t>RELATÓRIOS DE MANUTEÇÃO (PREPARAR CHECK LIST, DEFINIR EXECUTANTE, PEDIR AUTORIZAÇÃO PARA TRT, REGISTRAR FOTOS, FAZER DIAGNÓSTICOS, PREENCHER CHECK LIST DE MANUTENÇÃO, FAZER RELATÓRIO, EMITIR LAUDO DE NÍVEL ÓLEO, TROCAR OU COMPLETAR, EMITIR ART</t>
  </si>
  <si>
    <t>ANÁLISE TERMOGRÁFICA TRANSFORMADORES, QGBTS E BARRAMENTO BLINDADO</t>
  </si>
  <si>
    <t>M.PRED.001</t>
  </si>
  <si>
    <t>M.PRED.002</t>
  </si>
  <si>
    <t>M.PRED.003</t>
  </si>
  <si>
    <t>M.PRED.004</t>
  </si>
  <si>
    <t>M.PRED.005</t>
  </si>
  <si>
    <t>RELATÓRIOS DE TERMOGRAFIA, ANÁLISE QUALIDADE DE ENERGIA, ATERRAMENTO E LAUDO DE PARAMETRIZAÇÃO DO RELÉ DO QUADRO DE MÉDIA TENSÃO</t>
  </si>
  <si>
    <t xml:space="preserve">ANÁLISE QUALIDADE DE ENERGIA, VERIFICAÇÃO DE HARMÔNICAS, FATOR DE POTÊNCIA, BALANCEAMENTO QGBTS </t>
  </si>
  <si>
    <t>MANUTENÇÃO PREDITIVA CABINE PRIMÁRIA, BARRAMENTOS BLINDADOS E RELÉS</t>
  </si>
  <si>
    <t>M.CORR.G.EM.001</t>
  </si>
  <si>
    <t>ANEXO.MC.E.CP.001</t>
  </si>
  <si>
    <t>4.04</t>
  </si>
  <si>
    <t>INSUMO</t>
  </si>
  <si>
    <t>(14)</t>
  </si>
  <si>
    <t>MANUTENÇÃO CORRETIVA EMERGENCIAL NOS GERADORES</t>
  </si>
  <si>
    <t>M.PREV.G.001</t>
  </si>
  <si>
    <t>M.PREV.G.002</t>
  </si>
  <si>
    <t>(15)</t>
  </si>
  <si>
    <t>MANOBRA DE RELIGAMENTO DE MT (GERAL INTERNO E/OU CHAVE FACA)</t>
  </si>
  <si>
    <t>MANOBRA DE DESLIGAMETO DE BUSWAY (GERAL INTERNO)</t>
  </si>
  <si>
    <t>MANUTENÇÃO PREVENTIVA BARRAMENTO BUSWAY - BEGHIM E WEG</t>
  </si>
  <si>
    <t>DESARMAR DISJUNTORES GERAIS E POR PAVIMENTO / DESATIVAR FOTOVOLTAICO</t>
  </si>
  <si>
    <t>ESTUDOS DE VIABILIDADE E AS-BUILT DA INTEGRAÇÃO</t>
  </si>
  <si>
    <t>PREVENTIVA - TROCA DE INSUMOS</t>
  </si>
  <si>
    <t>PRIMEIRA PREVENTIVA RECORRENTE</t>
  </si>
  <si>
    <t>05.00</t>
  </si>
  <si>
    <t>08.00</t>
  </si>
  <si>
    <t>09.00</t>
  </si>
  <si>
    <t>MANUTENÇÃO PREVENTIVA DE GERADORES</t>
  </si>
  <si>
    <t>TRAFO.COR.01</t>
  </si>
  <si>
    <t>TRAFO.COR.PEÇAS</t>
  </si>
  <si>
    <t>MOBILIZAÇÃO, OPERACAO E DESMOBILIZAÇÃO DO CANTEIRO DE MANUTENÇÃO DAS CABINES PRIMÁRIAS</t>
  </si>
  <si>
    <t>MANUTENÇÃO PREVENTIVA TRAFOS  - VARAS INTERIOR DO ESTADO</t>
  </si>
  <si>
    <t>11/ANO/9GER</t>
  </si>
  <si>
    <t>MANUTENÇÃO CORRETIVA - TODOS OS TRAFOS</t>
  </si>
  <si>
    <t>10.00</t>
  </si>
  <si>
    <t>10.01</t>
  </si>
  <si>
    <t>10.02</t>
  </si>
  <si>
    <t>POR DEMANDA/H</t>
  </si>
  <si>
    <t>11.00</t>
  </si>
  <si>
    <t>12.00</t>
  </si>
  <si>
    <t>13.00</t>
  </si>
  <si>
    <t>MANUTENÇÃO CORRETIVA PLANEJADA - QUEBRA DE TRANSFORMADOR</t>
  </si>
  <si>
    <t>MANUTENÇÃO CORRETIVA PLANEJADA - PINTURA GERAL DAS CABINES PRIMÁRIAS FÓRUM E COMPLEXO</t>
  </si>
  <si>
    <t>PEÇAS DE REPOSIÇÃO DE GERADORES - NÃO EXAUSTIVO</t>
  </si>
  <si>
    <t>SERVIÇOS SINAPI - PINTURA DAS SALAS E PISOS</t>
  </si>
  <si>
    <t>FOTOVOLTAICO.01</t>
  </si>
  <si>
    <t>MANUTENÇÃO PREVENTIVA EM PAINEIS SOLARES</t>
  </si>
  <si>
    <t>14.00</t>
  </si>
  <si>
    <t>M.ELETRO.001</t>
  </si>
  <si>
    <t>M.INTEGRA.001</t>
  </si>
  <si>
    <t>M.PINTUR.001</t>
  </si>
  <si>
    <t>M.QUEBRA.001</t>
  </si>
  <si>
    <t>9.02</t>
  </si>
  <si>
    <t>M2 / DEMANDA</t>
  </si>
  <si>
    <t>UNID. / DEMANDA</t>
  </si>
  <si>
    <t>,</t>
  </si>
  <si>
    <t>MANUTENÇÃO PREVENTIVA EM SISTEMAS FOTOVOLTAICOS</t>
  </si>
  <si>
    <t xml:space="preserve">MANUTENÇÃO CORRETIVA PLANEJADA - FORNECIMENTOS POR OBSOLECÊNCIA OU TROCA DE EQUIPAMENTOS ESPECIAIS </t>
  </si>
  <si>
    <t>MONTAGEM ELETROMECÂNICA - SERVIÇOS E INSUMOS (SEM PEÇAS E EQUIPAMENTOS ESPECÍFICOS)</t>
  </si>
  <si>
    <t>8.02</t>
  </si>
  <si>
    <t>2/ANO</t>
  </si>
  <si>
    <t>MANUTENÇÃO PREVENTIVA, PREDITIVA E CORRETIVA POR DEMANDA NAS CABINES PRIMÁRIAS, GERADORES e FOTOVOLTAICOS</t>
  </si>
  <si>
    <t>MANUTENÇÃO CORRETIVA PLANEJADA - ANALISE DE MELHORIAS, ADAPTAÇÕES, MODERNIZAÇÕES POR OBSOLECENCIA</t>
  </si>
  <si>
    <t>PEÇAS REPOSIÇÃO PARA FORNECIMENTOS POR OBSOLESCENCIA</t>
  </si>
  <si>
    <t>TRAFO.OBS.PEÇAS</t>
  </si>
  <si>
    <t>1/A 9G (troca insumos)</t>
  </si>
  <si>
    <t>DISCRIMINAÇÃO DOS SERVIÇOS A SEREM EXECUTADOS</t>
  </si>
  <si>
    <t>SERVIÇO DE REPARO MONTAGEM DE TRANSFORMADOR EM CASO DE QUEBRA ATÉ 150 KVA</t>
  </si>
  <si>
    <t>Mão-de-Obra</t>
  </si>
  <si>
    <t xml:space="preserve">Materiais e Insumos básicos : </t>
  </si>
  <si>
    <t>MANUTENÇÃO CORRETIVA EMERGENCIAL CABINES PRIMARIAS, POSTES PLACAS ou FOTOVOLTAICO</t>
  </si>
  <si>
    <t>TOTAL:</t>
  </si>
  <si>
    <t>RESUMO DA PLANILHA SINTÉTICO:</t>
  </si>
  <si>
    <t>11.01</t>
  </si>
  <si>
    <t>12.01</t>
  </si>
  <si>
    <t>12.02</t>
  </si>
  <si>
    <t>13.01</t>
  </si>
  <si>
    <t>14.01</t>
  </si>
  <si>
    <t>14.02</t>
  </si>
  <si>
    <t>PEÇA</t>
  </si>
  <si>
    <t>POR DEMANDA</t>
  </si>
  <si>
    <t>TOTAL DE SERVIÇOS:</t>
  </si>
  <si>
    <t>PEÇAS</t>
  </si>
  <si>
    <t>OBRA: FONTES DE ENERGIA QUADRA T-29, TRANSFORMADORES TRIFÁSICOS E SISTEMAS FOTOVOLTAICOS</t>
  </si>
  <si>
    <t>ANEXO 1</t>
  </si>
  <si>
    <t>ANEXO 4</t>
  </si>
  <si>
    <t>ANEXO 2</t>
  </si>
  <si>
    <t>ANEXO 3</t>
  </si>
  <si>
    <t>SINAPI SETEMBRO/2024</t>
  </si>
  <si>
    <t>15.00</t>
  </si>
  <si>
    <t>15.01</t>
  </si>
  <si>
    <t>SERVIÇO DE MONITORAMENTO E ABASTECIMENTO</t>
  </si>
  <si>
    <t>M.OPERA.001</t>
  </si>
  <si>
    <t>SERVIÇO DE CHECAGEM DE NIVEL DE COMBUSTIVEL, ABASTECIMENTO E OPERAÇÃO</t>
  </si>
  <si>
    <t>15.02</t>
  </si>
  <si>
    <t>ABASTEC</t>
  </si>
  <si>
    <t>COMBUSTÍVEL</t>
  </si>
  <si>
    <t>ACOMPANHAMENTO ADMINISTRATIVO E SUPERVISÃO TÉCNICA DE TODAS AS ATIVIDADES CONTRATUAIS  (ELABORAÇÃO DE ORÇAMENTOS, GESTÃO DE RECURSOS HUMANOS E MATERIAIS, ELABORAÇÃO DE RELATÓRIOS)</t>
  </si>
  <si>
    <t>PEÇAS REPOSIÇÃO  - NÃO EXAUSTIVO</t>
  </si>
  <si>
    <t>PEÇAS DE REPOSIÇÃO - TRAFO ATÉ 150 KVA NÃO EXAUSTIVO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</si>
</sst>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R$&quot;\ * #,##0.00_-;\-&quot;R$&quot;\ * #,##0.00_-;_-&quot;R$&quot;\ * &quot;-&quot;??_-;_-@_-"/>
    <numFmt numFmtId="43" formatCode="_-* #,##0.00_-;\-* #,##0.00_-;_-* &quot;-&quot;??_-;_-@_-"/>
    <numFmt numFmtId="164" formatCode="&quot;R$&quot;\ #,##0.00"/>
    <numFmt numFmtId="165" formatCode="&quot; R$ &quot;#,##0.00\ ;&quot;-R$ &quot;#,##0.00\ ;&quot; R$ -&quot;#\ ;@\ "/>
    <numFmt numFmtId="166" formatCode="&quot; R$ &quot;#,##0.00&quot; &quot;;&quot; R$ (&quot;#,##0.00&quot;)&quot;;&quot; R$ -&quot;#&quot; &quot;;@&quot; &quot;"/>
    <numFmt numFmtId="167" formatCode="[$R$-416]&quot; &quot;#,##0.00;[Red]&quot;-&quot;[$R$-416]&quot; &quot;#,##0.00"/>
    <numFmt numFmtId="168" formatCode="#,##0.00&quot; &quot;;&quot;-&quot;#,##0.00&quot; &quot;;&quot; -&quot;#&quot; &quot;;@&quot; &quot;"/>
    <numFmt numFmtId="169" formatCode="#,##0.00&quot; &quot;;&quot; (&quot;#,##0.00&quot;)&quot;;&quot; -&quot;#&quot; &quot;;@&quot; &quot;"/>
    <numFmt numFmtId="170" formatCode="#,##0.00\ ;\-#,##0.00\ ;&quot; -&quot;#\ ;@\ "/>
    <numFmt numFmtId="171" formatCode="_(* #,##0.00_);_(* \(#,##0.00\);_(* \-??_);_(@_)"/>
    <numFmt numFmtId="172" formatCode="#,##0.00\ ;&quot; (&quot;#,##0.00\);&quot; -&quot;#\ ;@\ "/>
    <numFmt numFmtId="173" formatCode="&quot; R$ &quot;#,##0.00\ ;&quot; R$ (&quot;#,##0.00\);&quot; R$ -&quot;#\ ;@\ "/>
    <numFmt numFmtId="174" formatCode="[$-416]General"/>
    <numFmt numFmtId="176" formatCode="00\ &quot;h&quot;"/>
  </numFmts>
  <fonts count="57">
    <font>
      <sz val="11"/>
      <color theme="1"/>
      <name val="Calibri"/>
      <family val="2"/>
      <scheme val="minor"/>
    </font>
    <font>
      <sz val="10"/>
      <color theme="1"/>
      <name val="Arial"/>
      <family val="2"/>
    </font>
    <font>
      <sz val="14"/>
      <color theme="1"/>
      <name val="Arial"/>
      <family val="2"/>
    </font>
    <font>
      <sz val="10"/>
      <name val="Arial"/>
      <family val="2"/>
    </font>
    <font>
      <sz val="10"/>
      <name val="SimSun"/>
      <family val="2"/>
    </font>
    <font>
      <sz val="11"/>
      <color theme="1"/>
      <name val="Calibri"/>
      <family val="2"/>
      <scheme val="minor"/>
    </font>
    <font>
      <sz val="11"/>
      <color rgb="FF000000"/>
      <name val="Calibri"/>
      <family val="2"/>
    </font>
    <font>
      <sz val="10"/>
      <color rgb="FF000000"/>
      <name val="Arial1"/>
    </font>
    <font>
      <sz val="11"/>
      <color rgb="FF000000"/>
      <name val="Calibri1"/>
    </font>
    <font>
      <u/>
      <sz val="11"/>
      <color rgb="FF0000FF"/>
      <name val="Calibri1"/>
    </font>
    <font>
      <b/>
      <i/>
      <sz val="16"/>
      <color rgb="FF000000"/>
      <name val="Calibri"/>
      <family val="2"/>
    </font>
    <font>
      <b/>
      <i/>
      <u/>
      <sz val="11"/>
      <color rgb="FF000000"/>
      <name val="Calibri"/>
      <family val="2"/>
    </font>
    <font>
      <b/>
      <sz val="18"/>
      <color rgb="FF333399"/>
      <name val="Cambria"/>
      <family val="1"/>
    </font>
    <font>
      <b/>
      <sz val="15"/>
      <color rgb="FF333399"/>
      <name val="Calibri"/>
      <family val="2"/>
    </font>
    <font>
      <b/>
      <sz val="11"/>
      <color rgb="FF000000"/>
      <name val="Courier New"/>
      <family val="3"/>
    </font>
    <font>
      <sz val="11"/>
      <color indexed="8"/>
      <name val="Calibri"/>
      <family val="2"/>
    </font>
    <font>
      <b/>
      <sz val="11"/>
      <name val="Courier New"/>
      <family val="3"/>
      <charset val="1"/>
    </font>
    <font>
      <b/>
      <sz val="18"/>
      <color indexed="62"/>
      <name val="Cambria"/>
      <family val="2"/>
    </font>
    <font>
      <b/>
      <sz val="15"/>
      <color indexed="62"/>
      <name val="Calibri"/>
      <family val="2"/>
    </font>
    <font>
      <b/>
      <sz val="10"/>
      <color theme="1"/>
      <name val="Arial"/>
      <family val="2"/>
    </font>
    <font>
      <b/>
      <sz val="12"/>
      <color theme="1"/>
      <name val="Arial"/>
      <family val="2"/>
    </font>
    <font>
      <sz val="12"/>
      <color theme="1"/>
      <name val="Arial"/>
      <family val="2"/>
    </font>
    <font>
      <b/>
      <sz val="11"/>
      <color rgb="FF000000"/>
      <name val="Calibri"/>
      <family val="2"/>
    </font>
    <font>
      <sz val="11"/>
      <color rgb="FF000000"/>
      <name val="Arial2"/>
    </font>
    <font>
      <b/>
      <sz val="11"/>
      <color rgb="FF000000"/>
      <name val="Arial3"/>
    </font>
    <font>
      <b/>
      <sz val="8"/>
      <color theme="1"/>
      <name val="Verdana"/>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charset val="1"/>
    </font>
    <font>
      <sz val="10"/>
      <name val="Arial"/>
      <family val="2"/>
      <charset val="1"/>
    </font>
    <font>
      <u/>
      <sz val="11"/>
      <color theme="10"/>
      <name val="Calibri"/>
      <family val="2"/>
      <charset val="1"/>
    </font>
    <font>
      <sz val="10"/>
      <name val="Arial"/>
      <family val="2"/>
    </font>
    <font>
      <b/>
      <sz val="14"/>
      <color theme="1"/>
      <name val="Arial"/>
      <family val="2"/>
    </font>
    <font>
      <sz val="8"/>
      <name val="Calibri"/>
      <family val="2"/>
      <scheme val="minor"/>
    </font>
    <font>
      <sz val="9"/>
      <color theme="1"/>
      <name val="Arial"/>
      <family val="2"/>
    </font>
    <font>
      <sz val="8"/>
      <color theme="1"/>
      <name val="Arial"/>
      <family val="2"/>
    </font>
    <font>
      <i/>
      <u/>
      <sz val="10"/>
      <color theme="1"/>
      <name val="Arial"/>
      <family val="2"/>
    </font>
    <font>
      <b/>
      <i/>
      <u/>
      <sz val="10"/>
      <color theme="1"/>
      <name val="Arial"/>
      <family val="2"/>
    </font>
    <font>
      <i/>
      <u/>
      <sz val="9"/>
      <color theme="1"/>
      <name val="Arial"/>
      <family val="2"/>
    </font>
    <font>
      <i/>
      <u/>
      <sz val="11"/>
      <color theme="1"/>
      <name val="Calibri"/>
      <family val="2"/>
      <scheme val="minor"/>
    </font>
    <font>
      <sz val="12"/>
      <color theme="1"/>
      <name val="Arial"/>
      <family val="2"/>
    </font>
    <font>
      <i/>
      <sz val="10"/>
      <color theme="1"/>
      <name val="Arial"/>
      <family val="2"/>
    </font>
    <font>
      <i/>
      <sz val="9"/>
      <color theme="1"/>
      <name val="Arial"/>
      <family val="2"/>
    </font>
  </fonts>
  <fills count="49">
    <fill>
      <patternFill patternType="none"/>
    </fill>
    <fill>
      <patternFill patternType="gray125"/>
    </fill>
    <fill>
      <patternFill patternType="solid">
        <fgColor theme="0" tint="-0.14999847407452621"/>
        <bgColor indexed="64"/>
      </patternFill>
    </fill>
    <fill>
      <patternFill patternType="solid">
        <fgColor rgb="FFCCCCCC"/>
        <bgColor rgb="FFCCCCCC"/>
      </patternFill>
    </fill>
    <fill>
      <patternFill patternType="solid">
        <fgColor rgb="FFCCCCFF"/>
        <bgColor rgb="FFCCCCFF"/>
      </patternFill>
    </fill>
    <fill>
      <patternFill patternType="solid">
        <fgColor rgb="FFFF0000"/>
        <bgColor rgb="FFFF0000"/>
      </patternFill>
    </fill>
    <fill>
      <patternFill patternType="solid">
        <fgColor rgb="FFE6E6E6"/>
        <bgColor rgb="FFE6E6E6"/>
      </patternFill>
    </fill>
    <fill>
      <patternFill patternType="solid">
        <fgColor indexed="9"/>
        <bgColor indexed="26"/>
      </patternFill>
    </fill>
    <fill>
      <patternFill patternType="solid">
        <fgColor indexed="31"/>
        <bgColor indexed="22"/>
      </patternFill>
    </fill>
    <fill>
      <patternFill patternType="solid">
        <fgColor rgb="FFC0C0C0"/>
        <bgColor rgb="FFC0C0C0"/>
      </patternFill>
    </fill>
    <fill>
      <patternFill patternType="solid">
        <fgColor rgb="FFB3B3B3"/>
        <bgColor rgb="FFB3B3B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2F2F2"/>
        <bgColor rgb="FFF2F2F2"/>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rgb="FF33CCCC"/>
      </bottom>
      <diagonal/>
    </border>
    <border>
      <left/>
      <right/>
      <top/>
      <bottom style="thin">
        <color auto="1"/>
      </bottom>
      <diagonal/>
    </border>
    <border>
      <left style="thin">
        <color rgb="FF000000"/>
      </left>
      <right/>
      <top style="thin">
        <color rgb="FF000000"/>
      </top>
      <bottom style="thin">
        <color rgb="FF000000"/>
      </bottom>
      <diagonal/>
    </border>
    <border>
      <left style="hair">
        <color indexed="8"/>
      </left>
      <right style="hair">
        <color indexed="8"/>
      </right>
      <top style="hair">
        <color indexed="8"/>
      </top>
      <bottom style="hair">
        <color indexed="8"/>
      </bottom>
      <diagonal/>
    </border>
    <border>
      <left/>
      <right/>
      <top/>
      <bottom style="thick">
        <color indexed="49"/>
      </bottom>
      <diagonal/>
    </border>
    <border>
      <left style="thin">
        <color indexed="64"/>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102">
    <xf numFmtId="0" fontId="0" fillId="0" borderId="0"/>
    <xf numFmtId="0" fontId="3" fillId="0" borderId="0"/>
    <xf numFmtId="165" fontId="4" fillId="0" borderId="0" applyBorder="0" applyAlignment="0" applyProtection="0"/>
    <xf numFmtId="9" fontId="4" fillId="0" borderId="0" applyBorder="0" applyAlignment="0" applyProtection="0"/>
    <xf numFmtId="0" fontId="6" fillId="0" borderId="0"/>
    <xf numFmtId="4" fontId="7" fillId="0" borderId="1">
      <alignment horizontal="right" vertical="center" wrapText="1"/>
    </xf>
    <xf numFmtId="168" fontId="6" fillId="0" borderId="0"/>
    <xf numFmtId="166" fontId="8" fillId="0" borderId="0"/>
    <xf numFmtId="0" fontId="9" fillId="0" borderId="0"/>
    <xf numFmtId="0" fontId="6" fillId="0" borderId="0"/>
    <xf numFmtId="0" fontId="6" fillId="4" borderId="0"/>
    <xf numFmtId="0" fontId="10" fillId="0" borderId="0">
      <alignment horizontal="center"/>
    </xf>
    <xf numFmtId="0" fontId="10" fillId="0" borderId="0">
      <alignment horizontal="center" textRotation="90"/>
    </xf>
    <xf numFmtId="9" fontId="7" fillId="0" borderId="0"/>
    <xf numFmtId="0" fontId="11" fillId="0" borderId="0"/>
    <xf numFmtId="167" fontId="11" fillId="0" borderId="0"/>
    <xf numFmtId="0" fontId="6" fillId="5" borderId="0"/>
    <xf numFmtId="0" fontId="6" fillId="5" borderId="0"/>
    <xf numFmtId="0" fontId="7" fillId="6" borderId="0"/>
    <xf numFmtId="0" fontId="12" fillId="0" borderId="0"/>
    <xf numFmtId="0" fontId="12" fillId="0" borderId="0"/>
    <xf numFmtId="0" fontId="13" fillId="0" borderId="3"/>
    <xf numFmtId="0" fontId="14" fillId="3" borderId="0">
      <alignment horizontal="left"/>
    </xf>
    <xf numFmtId="169" fontId="7" fillId="0" borderId="0"/>
    <xf numFmtId="169" fontId="7" fillId="0" borderId="0"/>
    <xf numFmtId="0" fontId="6" fillId="0" borderId="0"/>
    <xf numFmtId="170" fontId="6" fillId="0" borderId="0"/>
    <xf numFmtId="0" fontId="5" fillId="0" borderId="0"/>
    <xf numFmtId="44" fontId="5" fillId="0" borderId="0" applyFont="0" applyFill="0" applyBorder="0" applyAlignment="0" applyProtection="0"/>
    <xf numFmtId="165" fontId="6" fillId="0" borderId="0"/>
    <xf numFmtId="0" fontId="15" fillId="0" borderId="0"/>
    <xf numFmtId="173" fontId="3" fillId="0" borderId="0" applyFill="0" applyBorder="0" applyAlignment="0" applyProtection="0"/>
    <xf numFmtId="4" fontId="3" fillId="0" borderId="6" applyProtection="0">
      <alignment horizontal="right" vertical="center" wrapText="1"/>
    </xf>
    <xf numFmtId="9" fontId="3" fillId="0" borderId="0" applyFill="0" applyBorder="0" applyAlignment="0" applyProtection="0"/>
    <xf numFmtId="0" fontId="3" fillId="7" borderId="0" applyNumberFormat="0" applyBorder="0" applyAlignment="0" applyProtection="0"/>
    <xf numFmtId="0" fontId="16" fillId="8" borderId="0" applyNumberFormat="0" applyBorder="0" applyProtection="0">
      <alignment horizontal="left"/>
    </xf>
    <xf numFmtId="0" fontId="17" fillId="0" borderId="0" applyNumberFormat="0" applyFill="0" applyBorder="0" applyAlignment="0" applyProtection="0"/>
    <xf numFmtId="0" fontId="17" fillId="0" borderId="0" applyNumberFormat="0" applyFill="0" applyBorder="0" applyAlignment="0" applyProtection="0"/>
    <xf numFmtId="0" fontId="18" fillId="0" borderId="7" applyNumberFormat="0" applyFill="0" applyAlignment="0" applyProtection="0"/>
    <xf numFmtId="171" fontId="3" fillId="0" borderId="0" applyFill="0" applyBorder="0" applyAlignment="0" applyProtection="0"/>
    <xf numFmtId="172" fontId="3" fillId="0" borderId="0" applyFill="0" applyBorder="0" applyAlignment="0" applyProtection="0"/>
    <xf numFmtId="43" fontId="3" fillId="0" borderId="0" applyFont="0" applyFill="0" applyBorder="0" applyAlignment="0" applyProtection="0"/>
    <xf numFmtId="0" fontId="6" fillId="0" borderId="0"/>
    <xf numFmtId="174" fontId="9" fillId="0" borderId="0"/>
    <xf numFmtId="174" fontId="8" fillId="0" borderId="0"/>
    <xf numFmtId="0" fontId="6" fillId="10" borderId="0"/>
    <xf numFmtId="0" fontId="23" fillId="10" borderId="0"/>
    <xf numFmtId="0" fontId="23" fillId="0" borderId="1"/>
    <xf numFmtId="0" fontId="6" fillId="10" borderId="0"/>
    <xf numFmtId="4" fontId="23" fillId="9" borderId="0"/>
    <xf numFmtId="0" fontId="22" fillId="9" borderId="0"/>
    <xf numFmtId="0" fontId="24" fillId="3" borderId="0"/>
    <xf numFmtId="0" fontId="27" fillId="0" borderId="0" applyNumberFormat="0" applyFill="0" applyBorder="0" applyAlignment="0" applyProtection="0"/>
    <xf numFmtId="0" fontId="28" fillId="0" borderId="9" applyNumberFormat="0" applyFill="0" applyAlignment="0" applyProtection="0"/>
    <xf numFmtId="0" fontId="29" fillId="0" borderId="10" applyNumberFormat="0" applyFill="0" applyAlignment="0" applyProtection="0"/>
    <xf numFmtId="0" fontId="30" fillId="0" borderId="11" applyNumberFormat="0" applyFill="0" applyAlignment="0" applyProtection="0"/>
    <xf numFmtId="0" fontId="30" fillId="0" borderId="0" applyNumberFormat="0" applyFill="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4" fillId="14" borderId="12" applyNumberFormat="0" applyAlignment="0" applyProtection="0"/>
    <xf numFmtId="0" fontId="35" fillId="15" borderId="13" applyNumberFormat="0" applyAlignment="0" applyProtection="0"/>
    <xf numFmtId="0" fontId="36" fillId="15" borderId="12" applyNumberFormat="0" applyAlignment="0" applyProtection="0"/>
    <xf numFmtId="0" fontId="37" fillId="0" borderId="14" applyNumberFormat="0" applyFill="0" applyAlignment="0" applyProtection="0"/>
    <xf numFmtId="0" fontId="38" fillId="16" borderId="15" applyNumberFormat="0" applyAlignment="0" applyProtection="0"/>
    <xf numFmtId="0" fontId="39" fillId="0" borderId="0" applyNumberFormat="0" applyFill="0" applyBorder="0" applyAlignment="0" applyProtection="0"/>
    <xf numFmtId="0" fontId="5" fillId="17" borderId="16" applyNumberFormat="0" applyFont="0" applyAlignment="0" applyProtection="0"/>
    <xf numFmtId="0" fontId="40" fillId="0" borderId="0" applyNumberFormat="0" applyFill="0" applyBorder="0" applyAlignment="0" applyProtection="0"/>
    <xf numFmtId="0" fontId="26" fillId="0" borderId="17" applyNumberFormat="0" applyFill="0" applyAlignment="0" applyProtection="0"/>
    <xf numFmtId="0" fontId="4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41" fillId="21" borderId="0" applyNumberFormat="0" applyBorder="0" applyAlignment="0" applyProtection="0"/>
    <xf numFmtId="0" fontId="41"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41" fillId="29" borderId="0" applyNumberFormat="0" applyBorder="0" applyAlignment="0" applyProtection="0"/>
    <xf numFmtId="0" fontId="4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1" fillId="33" borderId="0" applyNumberFormat="0" applyBorder="0" applyAlignment="0" applyProtection="0"/>
    <xf numFmtId="0" fontId="41"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41" fillId="37" borderId="0" applyNumberFormat="0" applyBorder="0" applyAlignment="0" applyProtection="0"/>
    <xf numFmtId="0" fontId="41"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41" fillId="41" borderId="0" applyNumberFormat="0" applyBorder="0" applyAlignment="0" applyProtection="0"/>
    <xf numFmtId="0" fontId="42" fillId="0" borderId="0"/>
    <xf numFmtId="172" fontId="43" fillId="0" borderId="0" applyBorder="0" applyProtection="0"/>
    <xf numFmtId="0" fontId="44" fillId="0" borderId="0" applyNumberFormat="0" applyFill="0" applyBorder="0" applyAlignment="0" applyProtection="0"/>
    <xf numFmtId="0" fontId="45" fillId="0" borderId="0"/>
    <xf numFmtId="0" fontId="3" fillId="0" borderId="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3" fillId="0" borderId="0" applyFont="0" applyFill="0" applyBorder="0" applyAlignment="0" applyProtection="0"/>
  </cellStyleXfs>
  <cellXfs count="123">
    <xf numFmtId="0" fontId="0" fillId="0" borderId="0" xfId="0"/>
    <xf numFmtId="0" fontId="0" fillId="0" borderId="0" xfId="0" applyAlignment="1">
      <alignment wrapText="1"/>
    </xf>
    <xf numFmtId="0" fontId="25" fillId="0" borderId="1" xfId="0" applyFont="1" applyBorder="1" applyAlignment="1">
      <alignment horizontal="right" vertical="center"/>
    </xf>
    <xf numFmtId="0" fontId="0" fillId="43" borderId="0" xfId="0" applyFill="1"/>
    <xf numFmtId="0" fontId="1" fillId="0" borderId="23" xfId="0" quotePrefix="1" applyFont="1" applyBorder="1" applyAlignment="1">
      <alignment horizontal="left" vertical="justify"/>
    </xf>
    <xf numFmtId="0" fontId="1" fillId="0" borderId="23" xfId="0" quotePrefix="1" applyFont="1" applyBorder="1" applyAlignment="1">
      <alignment horizontal="left" vertical="justify" wrapText="1"/>
    </xf>
    <xf numFmtId="0" fontId="1" fillId="0" borderId="18" xfId="0" quotePrefix="1" applyFont="1" applyBorder="1" applyAlignment="1">
      <alignment horizontal="left" vertical="justify" wrapText="1"/>
    </xf>
    <xf numFmtId="0" fontId="1" fillId="0" borderId="23" xfId="0" applyFont="1" applyBorder="1" applyAlignment="1">
      <alignment horizontal="left" vertical="justify"/>
    </xf>
    <xf numFmtId="0" fontId="1" fillId="0" borderId="19" xfId="0" applyFont="1" applyBorder="1" applyAlignment="1">
      <alignment horizontal="left" vertical="justify" wrapText="1"/>
    </xf>
    <xf numFmtId="0" fontId="1" fillId="0" borderId="18" xfId="0" quotePrefix="1" applyFont="1" applyBorder="1" applyAlignment="1">
      <alignment horizontal="left" vertical="justify"/>
    </xf>
    <xf numFmtId="0" fontId="1" fillId="0" borderId="19" xfId="0" applyFont="1" applyBorder="1" applyAlignment="1">
      <alignment horizontal="left" vertical="justify"/>
    </xf>
    <xf numFmtId="164" fontId="19" fillId="2" borderId="23" xfId="0" applyNumberFormat="1" applyFont="1" applyFill="1" applyBorder="1" applyAlignment="1">
      <alignment horizontal="center" vertical="center"/>
    </xf>
    <xf numFmtId="164" fontId="19" fillId="0" borderId="23" xfId="0" applyNumberFormat="1" applyFont="1" applyBorder="1" applyAlignment="1">
      <alignment horizontal="center" vertical="center"/>
    </xf>
    <xf numFmtId="10" fontId="19" fillId="0" borderId="23" xfId="0" applyNumberFormat="1" applyFont="1" applyBorder="1" applyAlignment="1">
      <alignment horizontal="center" vertical="center"/>
    </xf>
    <xf numFmtId="164" fontId="19" fillId="0" borderId="18" xfId="0" applyNumberFormat="1" applyFont="1" applyBorder="1" applyAlignment="1">
      <alignment horizontal="center" vertical="center"/>
    </xf>
    <xf numFmtId="0" fontId="1" fillId="0" borderId="23" xfId="0" quotePrefix="1" applyFont="1" applyBorder="1" applyAlignment="1">
      <alignment horizontal="center" vertical="center"/>
    </xf>
    <xf numFmtId="2" fontId="1" fillId="0" borderId="23" xfId="0" quotePrefix="1" applyNumberFormat="1" applyFont="1" applyBorder="1" applyAlignment="1">
      <alignment horizontal="center" vertical="center"/>
    </xf>
    <xf numFmtId="164" fontId="1" fillId="0" borderId="23" xfId="0" quotePrefix="1" applyNumberFormat="1" applyFont="1" applyBorder="1" applyAlignment="1">
      <alignment horizontal="center" vertical="center"/>
    </xf>
    <xf numFmtId="0" fontId="1" fillId="0" borderId="23" xfId="0" applyFont="1" applyBorder="1" applyAlignment="1">
      <alignment horizontal="center"/>
    </xf>
    <xf numFmtId="0" fontId="1" fillId="0" borderId="23" xfId="0" applyFont="1" applyBorder="1" applyAlignment="1">
      <alignment horizontal="center" vertical="center"/>
    </xf>
    <xf numFmtId="1" fontId="1" fillId="0" borderId="23" xfId="0" applyNumberFormat="1" applyFont="1" applyBorder="1" applyAlignment="1">
      <alignment horizontal="center"/>
    </xf>
    <xf numFmtId="164" fontId="1" fillId="0" borderId="23" xfId="0" applyNumberFormat="1" applyFont="1" applyBorder="1" applyAlignment="1">
      <alignment horizontal="center" vertical="center"/>
    </xf>
    <xf numFmtId="1" fontId="1" fillId="0" borderId="23" xfId="0" applyNumberFormat="1" applyFont="1" applyBorder="1" applyAlignment="1">
      <alignment horizontal="center" vertical="center"/>
    </xf>
    <xf numFmtId="0" fontId="1" fillId="46" borderId="23" xfId="0" applyFont="1" applyFill="1" applyBorder="1" applyAlignment="1">
      <alignment horizontal="left" vertical="justify"/>
    </xf>
    <xf numFmtId="0" fontId="0" fillId="0" borderId="23" xfId="0" applyBorder="1"/>
    <xf numFmtId="0" fontId="0" fillId="0" borderId="23" xfId="0" applyBorder="1" applyAlignment="1">
      <alignment horizontal="center" vertical="center"/>
    </xf>
    <xf numFmtId="164" fontId="19" fillId="46" borderId="23" xfId="0" applyNumberFormat="1" applyFont="1" applyFill="1" applyBorder="1" applyAlignment="1">
      <alignment horizontal="center" vertical="center"/>
    </xf>
    <xf numFmtId="0" fontId="19" fillId="46" borderId="23" xfId="0" applyFont="1" applyFill="1" applyBorder="1" applyAlignment="1">
      <alignment horizontal="center"/>
    </xf>
    <xf numFmtId="0" fontId="19" fillId="46" borderId="23" xfId="0" applyFont="1" applyFill="1" applyBorder="1" applyAlignment="1">
      <alignment horizontal="center" vertical="center"/>
    </xf>
    <xf numFmtId="2" fontId="19" fillId="46" borderId="23" xfId="0" applyNumberFormat="1" applyFont="1" applyFill="1" applyBorder="1" applyAlignment="1">
      <alignment horizontal="center"/>
    </xf>
    <xf numFmtId="164" fontId="19" fillId="46" borderId="23" xfId="0" applyNumberFormat="1" applyFont="1" applyFill="1" applyBorder="1" applyAlignment="1">
      <alignment horizontal="center"/>
    </xf>
    <xf numFmtId="0" fontId="19" fillId="46" borderId="18" xfId="0" applyFont="1" applyFill="1" applyBorder="1" applyAlignment="1">
      <alignment horizontal="left" vertical="justify" wrapText="1"/>
    </xf>
    <xf numFmtId="164" fontId="1" fillId="43" borderId="23" xfId="0" applyNumberFormat="1" applyFont="1" applyFill="1" applyBorder="1" applyAlignment="1">
      <alignment horizontal="center"/>
    </xf>
    <xf numFmtId="164" fontId="1" fillId="43" borderId="23" xfId="0" applyNumberFormat="1" applyFont="1" applyFill="1" applyBorder="1" applyAlignment="1">
      <alignment horizontal="center" vertical="center"/>
    </xf>
    <xf numFmtId="0" fontId="48" fillId="0" borderId="23" xfId="0" applyFont="1" applyBorder="1" applyAlignment="1">
      <alignment horizontal="center" vertical="center"/>
    </xf>
    <xf numFmtId="0" fontId="1" fillId="43" borderId="23" xfId="0" quotePrefix="1" applyFont="1" applyFill="1" applyBorder="1" applyAlignment="1">
      <alignment horizontal="left" vertical="justify"/>
    </xf>
    <xf numFmtId="0" fontId="1" fillId="43" borderId="23" xfId="0" applyFont="1" applyFill="1" applyBorder="1" applyAlignment="1">
      <alignment horizontal="left" vertical="justify"/>
    </xf>
    <xf numFmtId="0" fontId="1" fillId="43" borderId="19" xfId="0" applyFont="1" applyFill="1" applyBorder="1" applyAlignment="1">
      <alignment horizontal="left" vertical="justify" wrapText="1"/>
    </xf>
    <xf numFmtId="0" fontId="1" fillId="43" borderId="23" xfId="0" applyFont="1" applyFill="1" applyBorder="1" applyAlignment="1">
      <alignment horizontal="center" vertical="center"/>
    </xf>
    <xf numFmtId="0" fontId="49" fillId="43" borderId="23" xfId="0" applyFont="1" applyFill="1" applyBorder="1" applyAlignment="1">
      <alignment horizontal="center" vertical="center"/>
    </xf>
    <xf numFmtId="176" fontId="1" fillId="43" borderId="23" xfId="0" applyNumberFormat="1" applyFont="1" applyFill="1" applyBorder="1" applyAlignment="1">
      <alignment horizontal="center" vertical="center"/>
    </xf>
    <xf numFmtId="0" fontId="48" fillId="43" borderId="23" xfId="0" applyFont="1" applyFill="1" applyBorder="1" applyAlignment="1">
      <alignment horizontal="center" vertical="center"/>
    </xf>
    <xf numFmtId="1" fontId="1" fillId="43" borderId="23" xfId="0" applyNumberFormat="1" applyFont="1" applyFill="1" applyBorder="1" applyAlignment="1">
      <alignment horizontal="center" vertical="center"/>
    </xf>
    <xf numFmtId="0" fontId="1" fillId="43" borderId="18" xfId="0" quotePrefix="1" applyFont="1" applyFill="1" applyBorder="1" applyAlignment="1">
      <alignment horizontal="left" vertical="justify"/>
    </xf>
    <xf numFmtId="0" fontId="1" fillId="43" borderId="19" xfId="0" applyFont="1" applyFill="1" applyBorder="1" applyAlignment="1">
      <alignment horizontal="left" vertical="justify"/>
    </xf>
    <xf numFmtId="1" fontId="1" fillId="0" borderId="23" xfId="0" applyNumberFormat="1" applyFont="1" applyBorder="1" applyAlignment="1">
      <alignment horizontal="center" vertical="center" wrapText="1"/>
    </xf>
    <xf numFmtId="164" fontId="1" fillId="0" borderId="23" xfId="0" applyNumberFormat="1" applyFont="1" applyBorder="1" applyAlignment="1">
      <alignment horizontal="center" vertical="center" wrapText="1"/>
    </xf>
    <xf numFmtId="164" fontId="1" fillId="43" borderId="23" xfId="0" applyNumberFormat="1" applyFont="1" applyFill="1" applyBorder="1" applyAlignment="1">
      <alignment horizontal="center" vertical="center" wrapText="1"/>
    </xf>
    <xf numFmtId="0" fontId="25" fillId="0" borderId="1" xfId="0" quotePrefix="1" applyFont="1" applyBorder="1" applyAlignment="1">
      <alignment horizontal="right" vertical="center"/>
    </xf>
    <xf numFmtId="164" fontId="3" fillId="43" borderId="23" xfId="0" applyNumberFormat="1" applyFont="1" applyFill="1" applyBorder="1" applyAlignment="1">
      <alignment horizontal="center"/>
    </xf>
    <xf numFmtId="164" fontId="19" fillId="0" borderId="0" xfId="0" quotePrefix="1" applyNumberFormat="1" applyFont="1" applyAlignment="1">
      <alignment horizontal="right" vertical="center"/>
    </xf>
    <xf numFmtId="164" fontId="19" fillId="0" borderId="0" xfId="0" applyNumberFormat="1" applyFont="1" applyAlignment="1">
      <alignment horizontal="center" vertical="center"/>
    </xf>
    <xf numFmtId="0" fontId="0" fillId="0" borderId="23" xfId="0" applyBorder="1" applyAlignment="1">
      <alignment wrapText="1"/>
    </xf>
    <xf numFmtId="164" fontId="19" fillId="0" borderId="23" xfId="0" quotePrefix="1" applyNumberFormat="1" applyFont="1" applyBorder="1" applyAlignment="1">
      <alignment horizontal="right" vertical="center"/>
    </xf>
    <xf numFmtId="164" fontId="19" fillId="45" borderId="23" xfId="0" quotePrefix="1" applyNumberFormat="1" applyFont="1" applyFill="1" applyBorder="1" applyAlignment="1">
      <alignment horizontal="right" vertical="center"/>
    </xf>
    <xf numFmtId="164" fontId="19" fillId="42" borderId="23" xfId="0" quotePrefix="1" applyNumberFormat="1" applyFont="1" applyFill="1" applyBorder="1" applyAlignment="1">
      <alignment horizontal="right" vertical="center"/>
    </xf>
    <xf numFmtId="164" fontId="46" fillId="0" borderId="0" xfId="0" quotePrefix="1" applyNumberFormat="1" applyFont="1" applyAlignment="1">
      <alignment horizontal="right" vertical="center"/>
    </xf>
    <xf numFmtId="0" fontId="19" fillId="43" borderId="23" xfId="0" applyFont="1" applyFill="1" applyBorder="1" applyAlignment="1">
      <alignment horizontal="left" vertical="justify"/>
    </xf>
    <xf numFmtId="0" fontId="19" fillId="43" borderId="18" xfId="0" applyFont="1" applyFill="1" applyBorder="1" applyAlignment="1">
      <alignment horizontal="left" vertical="justify" wrapText="1"/>
    </xf>
    <xf numFmtId="0" fontId="19" fillId="43" borderId="23" xfId="0" applyFont="1" applyFill="1" applyBorder="1" applyAlignment="1">
      <alignment horizontal="center"/>
    </xf>
    <xf numFmtId="0" fontId="19" fillId="43" borderId="23" xfId="0" applyFont="1" applyFill="1" applyBorder="1" applyAlignment="1">
      <alignment horizontal="center" vertical="center"/>
    </xf>
    <xf numFmtId="2" fontId="19" fillId="43" borderId="23" xfId="0" applyNumberFormat="1" applyFont="1" applyFill="1" applyBorder="1" applyAlignment="1">
      <alignment horizontal="center"/>
    </xf>
    <xf numFmtId="164" fontId="19" fillId="43" borderId="23" xfId="0" applyNumberFormat="1" applyFont="1" applyFill="1" applyBorder="1" applyAlignment="1">
      <alignment horizontal="center"/>
    </xf>
    <xf numFmtId="164" fontId="19" fillId="43" borderId="23" xfId="0" applyNumberFormat="1" applyFont="1" applyFill="1" applyBorder="1" applyAlignment="1">
      <alignment horizontal="center" vertical="center"/>
    </xf>
    <xf numFmtId="164" fontId="2" fillId="47" borderId="19" xfId="0" applyNumberFormat="1" applyFont="1" applyFill="1" applyBorder="1" applyAlignment="1">
      <alignment horizontal="center" vertical="center"/>
    </xf>
    <xf numFmtId="164" fontId="2" fillId="47" borderId="20" xfId="0" applyNumberFormat="1" applyFont="1" applyFill="1" applyBorder="1" applyAlignment="1">
      <alignment horizontal="center" vertical="center"/>
    </xf>
    <xf numFmtId="164" fontId="2" fillId="47" borderId="24" xfId="0" applyNumberFormat="1" applyFont="1" applyFill="1" applyBorder="1" applyAlignment="1">
      <alignment horizontal="center" vertical="center"/>
    </xf>
    <xf numFmtId="1" fontId="21" fillId="47" borderId="18" xfId="0" applyNumberFormat="1" applyFont="1" applyFill="1" applyBorder="1" applyAlignment="1">
      <alignment vertical="center"/>
    </xf>
    <xf numFmtId="164" fontId="2" fillId="47" borderId="26" xfId="0" applyNumberFormat="1" applyFont="1" applyFill="1" applyBorder="1" applyAlignment="1">
      <alignment horizontal="center" vertical="center"/>
    </xf>
    <xf numFmtId="164" fontId="19" fillId="47" borderId="23" xfId="0" applyNumberFormat="1" applyFont="1" applyFill="1" applyBorder="1" applyAlignment="1">
      <alignment horizontal="center" vertical="center"/>
    </xf>
    <xf numFmtId="0" fontId="49" fillId="43" borderId="23" xfId="0" applyFont="1" applyFill="1" applyBorder="1" applyAlignment="1">
      <alignment horizontal="left" vertical="center"/>
    </xf>
    <xf numFmtId="0" fontId="50" fillId="0" borderId="23" xfId="0" quotePrefix="1" applyFont="1" applyBorder="1" applyAlignment="1">
      <alignment horizontal="left" vertical="justify"/>
    </xf>
    <xf numFmtId="0" fontId="50" fillId="44" borderId="23" xfId="0" applyFont="1" applyFill="1" applyBorder="1" applyAlignment="1">
      <alignment horizontal="left" vertical="justify"/>
    </xf>
    <xf numFmtId="0" fontId="50" fillId="44" borderId="19" xfId="0" applyFont="1" applyFill="1" applyBorder="1" applyAlignment="1">
      <alignment horizontal="left" vertical="justify" wrapText="1"/>
    </xf>
    <xf numFmtId="0" fontId="51" fillId="44" borderId="23" xfId="0" applyFont="1" applyFill="1" applyBorder="1" applyAlignment="1">
      <alignment horizontal="center" vertical="center"/>
    </xf>
    <xf numFmtId="0" fontId="52" fillId="44" borderId="23" xfId="0" applyFont="1" applyFill="1" applyBorder="1" applyAlignment="1">
      <alignment horizontal="center" vertical="center"/>
    </xf>
    <xf numFmtId="1" fontId="50" fillId="44" borderId="23" xfId="0" applyNumberFormat="1" applyFont="1" applyFill="1" applyBorder="1" applyAlignment="1">
      <alignment horizontal="center" vertical="center"/>
    </xf>
    <xf numFmtId="164" fontId="50" fillId="44" borderId="23" xfId="0" applyNumberFormat="1" applyFont="1" applyFill="1" applyBorder="1" applyAlignment="1">
      <alignment horizontal="center"/>
    </xf>
    <xf numFmtId="164" fontId="50" fillId="44" borderId="23" xfId="0" applyNumberFormat="1" applyFont="1" applyFill="1" applyBorder="1" applyAlignment="1">
      <alignment horizontal="center" vertical="center"/>
    </xf>
    <xf numFmtId="0" fontId="53" fillId="0" borderId="0" xfId="0" applyFont="1"/>
    <xf numFmtId="0" fontId="50" fillId="43" borderId="23" xfId="0" quotePrefix="1" applyFont="1" applyFill="1" applyBorder="1" applyAlignment="1">
      <alignment horizontal="left" vertical="justify"/>
    </xf>
    <xf numFmtId="0" fontId="53" fillId="43" borderId="0" xfId="0" applyFont="1" applyFill="1"/>
    <xf numFmtId="0" fontId="50" fillId="44" borderId="23" xfId="0" applyFont="1" applyFill="1" applyBorder="1" applyAlignment="1">
      <alignment horizontal="center" vertical="center"/>
    </xf>
    <xf numFmtId="164" fontId="54" fillId="48" borderId="5" xfId="0" applyNumberFormat="1" applyFont="1" applyFill="1" applyBorder="1" applyAlignment="1">
      <alignment vertical="center"/>
    </xf>
    <xf numFmtId="0" fontId="1" fillId="0" borderId="19" xfId="0" applyFont="1" applyBorder="1" applyAlignment="1">
      <alignment horizontal="center" vertical="center"/>
    </xf>
    <xf numFmtId="1" fontId="1" fillId="0" borderId="19" xfId="0" applyNumberFormat="1" applyFont="1" applyBorder="1" applyAlignment="1">
      <alignment horizontal="center" vertical="center"/>
    </xf>
    <xf numFmtId="164" fontId="1" fillId="0" borderId="19" xfId="0" applyNumberFormat="1" applyFont="1" applyBorder="1" applyAlignment="1">
      <alignment horizontal="center" vertical="center"/>
    </xf>
    <xf numFmtId="164" fontId="1" fillId="0" borderId="20" xfId="0" applyNumberFormat="1" applyFont="1" applyBorder="1" applyAlignment="1">
      <alignment horizontal="center" vertical="center"/>
    </xf>
    <xf numFmtId="164" fontId="50" fillId="43" borderId="23" xfId="0" applyNumberFormat="1" applyFont="1" applyFill="1" applyBorder="1" applyAlignment="1">
      <alignment horizontal="center" vertical="center"/>
    </xf>
    <xf numFmtId="0" fontId="55" fillId="43" borderId="19" xfId="0" applyFont="1" applyFill="1" applyBorder="1" applyAlignment="1">
      <alignment horizontal="left" vertical="justify" wrapText="1"/>
    </xf>
    <xf numFmtId="0" fontId="55" fillId="43" borderId="23" xfId="0" quotePrefix="1" applyFont="1" applyFill="1" applyBorder="1" applyAlignment="1">
      <alignment horizontal="left" vertical="justify"/>
    </xf>
    <xf numFmtId="0" fontId="55" fillId="43" borderId="23" xfId="0" applyFont="1" applyFill="1" applyBorder="1" applyAlignment="1">
      <alignment horizontal="left" vertical="justify"/>
    </xf>
    <xf numFmtId="0" fontId="55" fillId="43" borderId="23" xfId="0" applyFont="1" applyFill="1" applyBorder="1" applyAlignment="1">
      <alignment horizontal="center" vertical="center"/>
    </xf>
    <xf numFmtId="0" fontId="56" fillId="43" borderId="23" xfId="0" applyFont="1" applyFill="1" applyBorder="1" applyAlignment="1">
      <alignment horizontal="center" vertical="center"/>
    </xf>
    <xf numFmtId="1" fontId="55" fillId="43" borderId="23" xfId="0" applyNumberFormat="1" applyFont="1" applyFill="1" applyBorder="1" applyAlignment="1">
      <alignment horizontal="center" vertical="center"/>
    </xf>
    <xf numFmtId="164" fontId="55" fillId="43" borderId="23" xfId="0" applyNumberFormat="1" applyFont="1" applyFill="1" applyBorder="1" applyAlignment="1">
      <alignment horizontal="center" vertical="center"/>
    </xf>
    <xf numFmtId="164" fontId="19" fillId="0" borderId="18" xfId="0" quotePrefix="1" applyNumberFormat="1" applyFont="1" applyBorder="1" applyAlignment="1">
      <alignment horizontal="right" vertical="center"/>
    </xf>
    <xf numFmtId="164" fontId="19" fillId="0" borderId="19" xfId="0" quotePrefix="1" applyNumberFormat="1" applyFont="1" applyBorder="1" applyAlignment="1">
      <alignment horizontal="right" vertical="center"/>
    </xf>
    <xf numFmtId="164" fontId="19" fillId="0" borderId="20" xfId="0" quotePrefix="1" applyNumberFormat="1" applyFont="1" applyBorder="1" applyAlignment="1">
      <alignment horizontal="right" vertical="center"/>
    </xf>
    <xf numFmtId="164" fontId="19" fillId="2" borderId="18" xfId="0" quotePrefix="1" applyNumberFormat="1" applyFont="1" applyFill="1" applyBorder="1" applyAlignment="1">
      <alignment horizontal="right" vertical="center"/>
    </xf>
    <xf numFmtId="164" fontId="19" fillId="2" borderId="19" xfId="0" quotePrefix="1" applyNumberFormat="1" applyFont="1" applyFill="1" applyBorder="1" applyAlignment="1">
      <alignment horizontal="right" vertical="center"/>
    </xf>
    <xf numFmtId="164" fontId="19" fillId="2" borderId="20" xfId="0" quotePrefix="1" applyNumberFormat="1" applyFont="1" applyFill="1" applyBorder="1" applyAlignment="1">
      <alignment horizontal="right" vertical="center"/>
    </xf>
    <xf numFmtId="164" fontId="19" fillId="0" borderId="18" xfId="0" applyNumberFormat="1" applyFont="1" applyBorder="1" applyAlignment="1">
      <alignment horizontal="center" vertical="center"/>
    </xf>
    <xf numFmtId="164" fontId="19" fillId="0" borderId="20" xfId="0" applyNumberFormat="1" applyFont="1" applyBorder="1" applyAlignment="1">
      <alignment horizontal="center" vertical="center"/>
    </xf>
    <xf numFmtId="164" fontId="19" fillId="47" borderId="26" xfId="0" applyNumberFormat="1" applyFont="1" applyFill="1" applyBorder="1" applyAlignment="1">
      <alignment horizontal="center" vertical="center"/>
    </xf>
    <xf numFmtId="0" fontId="46" fillId="47" borderId="22" xfId="0" applyFont="1" applyFill="1" applyBorder="1" applyAlignment="1">
      <alignment horizontal="left" vertical="center" wrapText="1"/>
    </xf>
    <xf numFmtId="0" fontId="46" fillId="47" borderId="21" xfId="0" applyFont="1" applyFill="1" applyBorder="1" applyAlignment="1">
      <alignment horizontal="left" vertical="center" wrapText="1"/>
    </xf>
    <xf numFmtId="0" fontId="46" fillId="47" borderId="2" xfId="0" applyFont="1" applyFill="1" applyBorder="1" applyAlignment="1">
      <alignment horizontal="left" vertical="center" wrapText="1"/>
    </xf>
    <xf numFmtId="0" fontId="46" fillId="47" borderId="0" xfId="0" applyFont="1" applyFill="1" applyAlignment="1">
      <alignment horizontal="left" vertical="center" wrapText="1"/>
    </xf>
    <xf numFmtId="0" fontId="46" fillId="47" borderId="8" xfId="0" applyFont="1" applyFill="1" applyBorder="1" applyAlignment="1">
      <alignment horizontal="left" vertical="center" wrapText="1"/>
    </xf>
    <xf numFmtId="0" fontId="46" fillId="47" borderId="4" xfId="0" applyFont="1" applyFill="1" applyBorder="1" applyAlignment="1">
      <alignment horizontal="left" vertical="center" wrapText="1"/>
    </xf>
    <xf numFmtId="0" fontId="20" fillId="47" borderId="18" xfId="0" applyFont="1" applyFill="1" applyBorder="1" applyAlignment="1">
      <alignment horizontal="center" vertical="center"/>
    </xf>
    <xf numFmtId="0" fontId="20" fillId="47" borderId="19" xfId="0" applyFont="1" applyFill="1" applyBorder="1" applyAlignment="1">
      <alignment horizontal="center" vertical="center"/>
    </xf>
    <xf numFmtId="0" fontId="21" fillId="47" borderId="24" xfId="0" applyFont="1" applyFill="1" applyBorder="1" applyAlignment="1">
      <alignment horizontal="left" vertical="center" wrapText="1"/>
    </xf>
    <xf numFmtId="0" fontId="21" fillId="47" borderId="25" xfId="0" applyFont="1" applyFill="1" applyBorder="1" applyAlignment="1">
      <alignment horizontal="left" vertical="center" wrapText="1"/>
    </xf>
    <xf numFmtId="0" fontId="19" fillId="47" borderId="25" xfId="0" applyFont="1" applyFill="1" applyBorder="1" applyAlignment="1">
      <alignment horizontal="center" vertical="center"/>
    </xf>
    <xf numFmtId="0" fontId="19" fillId="47" borderId="23" xfId="0" applyFont="1" applyFill="1" applyBorder="1" applyAlignment="1">
      <alignment horizontal="center" vertical="center"/>
    </xf>
    <xf numFmtId="0" fontId="19" fillId="47" borderId="25" xfId="0" applyFont="1" applyFill="1" applyBorder="1" applyAlignment="1">
      <alignment horizontal="center" vertical="center" wrapText="1"/>
    </xf>
    <xf numFmtId="0" fontId="19" fillId="47" borderId="23" xfId="0" applyFont="1" applyFill="1" applyBorder="1" applyAlignment="1">
      <alignment horizontal="center" vertical="center" wrapText="1"/>
    </xf>
    <xf numFmtId="0" fontId="19" fillId="47" borderId="8" xfId="0" applyFont="1" applyFill="1" applyBorder="1" applyAlignment="1">
      <alignment horizontal="center" vertical="center" wrapText="1"/>
    </xf>
    <xf numFmtId="0" fontId="19" fillId="47" borderId="18" xfId="0" applyFont="1" applyFill="1" applyBorder="1" applyAlignment="1">
      <alignment horizontal="center" vertical="center" wrapText="1"/>
    </xf>
    <xf numFmtId="0" fontId="19" fillId="47" borderId="26" xfId="0" applyFont="1" applyFill="1" applyBorder="1" applyAlignment="1">
      <alignment horizontal="center" vertical="center"/>
    </xf>
    <xf numFmtId="2" fontId="19" fillId="47" borderId="26" xfId="0" applyNumberFormat="1" applyFont="1" applyFill="1" applyBorder="1" applyAlignment="1">
      <alignment horizontal="center" vertical="center" wrapText="1"/>
    </xf>
  </cellXfs>
  <cellStyles count="102">
    <cellStyle name="20% - Ênfase1" xfId="70" builtinId="30" customBuiltin="1"/>
    <cellStyle name="20% - Ênfase2" xfId="74" builtinId="34" customBuiltin="1"/>
    <cellStyle name="20% - Ênfase3" xfId="78" builtinId="38" customBuiltin="1"/>
    <cellStyle name="20% - Ênfase4" xfId="82" builtinId="42" customBuiltin="1"/>
    <cellStyle name="20% - Ênfase5" xfId="86" builtinId="46" customBuiltin="1"/>
    <cellStyle name="20% - Ênfase6" xfId="90" builtinId="50" customBuiltin="1"/>
    <cellStyle name="40% - Ênfase1" xfId="71" builtinId="31" customBuiltin="1"/>
    <cellStyle name="40% - Ênfase2" xfId="75" builtinId="35" customBuiltin="1"/>
    <cellStyle name="40% - Ênfase3" xfId="79" builtinId="39" customBuiltin="1"/>
    <cellStyle name="40% - Ênfase4" xfId="83" builtinId="43" customBuiltin="1"/>
    <cellStyle name="40% - Ênfase5" xfId="87" builtinId="47" customBuiltin="1"/>
    <cellStyle name="40% - Ênfase6" xfId="91" builtinId="51" customBuiltin="1"/>
    <cellStyle name="60% - Ênfase1" xfId="72" builtinId="32" customBuiltin="1"/>
    <cellStyle name="60% - Ênfase2" xfId="76" builtinId="36" customBuiltin="1"/>
    <cellStyle name="60% - Ênfase3" xfId="80" builtinId="40" customBuiltin="1"/>
    <cellStyle name="60% - Ênfase4" xfId="84" builtinId="44" customBuiltin="1"/>
    <cellStyle name="60% - Ênfase5" xfId="88" builtinId="48" customBuiltin="1"/>
    <cellStyle name="60% - Ênfase6" xfId="92" builtinId="52" customBuiltin="1"/>
    <cellStyle name="Bom" xfId="57" builtinId="26" customBuiltin="1"/>
    <cellStyle name="Cálculo" xfId="62" builtinId="22" customBuiltin="1"/>
    <cellStyle name="Célula de Verificação" xfId="64" builtinId="23" customBuiltin="1"/>
    <cellStyle name="Célula Vinculada" xfId="63" builtinId="24" customBuiltin="1"/>
    <cellStyle name="COMUM" xfId="5" xr:uid="{00000000-0005-0000-0000-000016000000}"/>
    <cellStyle name="COMUM 2" xfId="32" xr:uid="{00000000-0005-0000-0000-000017000000}"/>
    <cellStyle name="Ênfase1" xfId="69" builtinId="29" customBuiltin="1"/>
    <cellStyle name="Ênfase2" xfId="73" builtinId="33" customBuiltin="1"/>
    <cellStyle name="Ênfase3" xfId="77" builtinId="37" customBuiltin="1"/>
    <cellStyle name="Ênfase4" xfId="81" builtinId="41" customBuiltin="1"/>
    <cellStyle name="Ênfase5" xfId="85" builtinId="45" customBuiltin="1"/>
    <cellStyle name="Ênfase6" xfId="89" builtinId="49" customBuiltin="1"/>
    <cellStyle name="Entrada" xfId="60" builtinId="20" customBuiltin="1"/>
    <cellStyle name="Excel Built-in Comma" xfId="6" xr:uid="{00000000-0005-0000-0000-00001F000000}"/>
    <cellStyle name="Excel Built-in Currency" xfId="7" xr:uid="{00000000-0005-0000-0000-000020000000}"/>
    <cellStyle name="Excel Built-in Hyperlink" xfId="8" xr:uid="{00000000-0005-0000-0000-000021000000}"/>
    <cellStyle name="Excel Built-in Hyperlink 2" xfId="43" xr:uid="{00000000-0005-0000-0000-000022000000}"/>
    <cellStyle name="Excel Built-in Normal" xfId="9" xr:uid="{00000000-0005-0000-0000-000023000000}"/>
    <cellStyle name="Excel Built-in Normal 2" xfId="44" xr:uid="{00000000-0005-0000-0000-000024000000}"/>
    <cellStyle name="Excel_BuiltIn_20% - Ênfase1" xfId="10" xr:uid="{00000000-0005-0000-0000-000025000000}"/>
    <cellStyle name="Heading" xfId="11" xr:uid="{00000000-0005-0000-0000-000026000000}"/>
    <cellStyle name="Heading1" xfId="12" xr:uid="{00000000-0005-0000-0000-000027000000}"/>
    <cellStyle name="Hiperlink 2" xfId="95" xr:uid="{00000000-0005-0000-0000-000029000000}"/>
    <cellStyle name="Moeda 2" xfId="2" xr:uid="{00000000-0005-0000-0000-00002C000000}"/>
    <cellStyle name="Moeda 2 2" xfId="28" xr:uid="{00000000-0005-0000-0000-00002D000000}"/>
    <cellStyle name="Moeda 2 2 2" xfId="100" xr:uid="{00000000-0005-0000-0000-00002E000000}"/>
    <cellStyle name="Moeda 3" xfId="29" xr:uid="{00000000-0005-0000-0000-00002F000000}"/>
    <cellStyle name="Moeda 4" xfId="31" xr:uid="{00000000-0005-0000-0000-000030000000}"/>
    <cellStyle name="Moeda 5" xfId="99" xr:uid="{00000000-0005-0000-0000-000031000000}"/>
    <cellStyle name="Neutro" xfId="59" builtinId="28" customBuiltin="1"/>
    <cellStyle name="Normal" xfId="0" builtinId="0"/>
    <cellStyle name="Normal 2" xfId="1" xr:uid="{00000000-0005-0000-0000-000034000000}"/>
    <cellStyle name="Normal 2 2" xfId="27" xr:uid="{00000000-0005-0000-0000-000035000000}"/>
    <cellStyle name="Normal 2 3" xfId="42" xr:uid="{00000000-0005-0000-0000-000036000000}"/>
    <cellStyle name="Normal 3" xfId="4" xr:uid="{00000000-0005-0000-0000-000037000000}"/>
    <cellStyle name="Normal 4" xfId="30" xr:uid="{00000000-0005-0000-0000-000038000000}"/>
    <cellStyle name="Normal 5" xfId="93" xr:uid="{00000000-0005-0000-0000-000039000000}"/>
    <cellStyle name="Normal 6" xfId="96" xr:uid="{00000000-0005-0000-0000-00003A000000}"/>
    <cellStyle name="Normal 6 2" xfId="97" xr:uid="{00000000-0005-0000-0000-00003B000000}"/>
    <cellStyle name="Nota" xfId="66" builtinId="10" customBuiltin="1"/>
    <cellStyle name="Porcentagem 2" xfId="3" xr:uid="{00000000-0005-0000-0000-00003F000000}"/>
    <cellStyle name="Porcentagem 3 2" xfId="13" xr:uid="{00000000-0005-0000-0000-000040000000}"/>
    <cellStyle name="Porcentagem 3 2 2" xfId="33" xr:uid="{00000000-0005-0000-0000-000041000000}"/>
    <cellStyle name="Result" xfId="14" xr:uid="{00000000-0005-0000-0000-000042000000}"/>
    <cellStyle name="Result2" xfId="15" xr:uid="{00000000-0005-0000-0000-000043000000}"/>
    <cellStyle name="Ruim" xfId="58" builtinId="27" customBuiltin="1"/>
    <cellStyle name="Saída" xfId="61" builtinId="21" customBuiltin="1"/>
    <cellStyle name="Sem título1" xfId="16" xr:uid="{00000000-0005-0000-0000-000045000000}"/>
    <cellStyle name="Sem título1 2" xfId="45" xr:uid="{00000000-0005-0000-0000-000046000000}"/>
    <cellStyle name="Sem título2" xfId="17" xr:uid="{00000000-0005-0000-0000-000047000000}"/>
    <cellStyle name="Sem título2 2" xfId="46" xr:uid="{00000000-0005-0000-0000-000048000000}"/>
    <cellStyle name="Sem título3" xfId="47" xr:uid="{00000000-0005-0000-0000-000049000000}"/>
    <cellStyle name="Sem título4" xfId="48" xr:uid="{00000000-0005-0000-0000-00004A000000}"/>
    <cellStyle name="Sem título5" xfId="49" xr:uid="{00000000-0005-0000-0000-00004B000000}"/>
    <cellStyle name="Sem título6" xfId="50" xr:uid="{00000000-0005-0000-0000-00004C000000}"/>
    <cellStyle name="Sem título7" xfId="51" xr:uid="{00000000-0005-0000-0000-00004D000000}"/>
    <cellStyle name="Texto de Aviso" xfId="65" builtinId="11" customBuiltin="1"/>
    <cellStyle name="Texto Explicativo" xfId="67" builtinId="53" customBuiltin="1"/>
    <cellStyle name="Texto Explicativo 2" xfId="25" xr:uid="{00000000-0005-0000-0000-000050000000}"/>
    <cellStyle name="Texto Explicativo 3" xfId="94" xr:uid="{00000000-0005-0000-0000-000051000000}"/>
    <cellStyle name="Titulo" xfId="18" xr:uid="{00000000-0005-0000-0000-000052000000}"/>
    <cellStyle name="Título" xfId="52" builtinId="15" customBuiltin="1"/>
    <cellStyle name="Título 1" xfId="53" builtinId="16" customBuiltin="1"/>
    <cellStyle name="Título 1 1" xfId="19" xr:uid="{00000000-0005-0000-0000-000055000000}"/>
    <cellStyle name="Título 1 1 1" xfId="20" xr:uid="{00000000-0005-0000-0000-000056000000}"/>
    <cellStyle name="Título 1 1 1 1" xfId="21" xr:uid="{00000000-0005-0000-0000-000057000000}"/>
    <cellStyle name="Título 1 1 1 1 2" xfId="38" xr:uid="{00000000-0005-0000-0000-000058000000}"/>
    <cellStyle name="Título 1 1 1 2" xfId="37" xr:uid="{00000000-0005-0000-0000-000059000000}"/>
    <cellStyle name="Título 1 1 2" xfId="36" xr:uid="{00000000-0005-0000-0000-00005A000000}"/>
    <cellStyle name="Titulo 2" xfId="34" xr:uid="{00000000-0005-0000-0000-00005B000000}"/>
    <cellStyle name="Título 2" xfId="54" builtinId="17" customBuiltin="1"/>
    <cellStyle name="Título 3" xfId="55" builtinId="18" customBuiltin="1"/>
    <cellStyle name="Título 4" xfId="56" builtinId="19" customBuiltin="1"/>
    <cellStyle name="Titulo-Volare" xfId="22" xr:uid="{00000000-0005-0000-0000-00005F000000}"/>
    <cellStyle name="Titulo-Volare 2" xfId="35" xr:uid="{00000000-0005-0000-0000-000060000000}"/>
    <cellStyle name="Total" xfId="68" builtinId="25" customBuiltin="1"/>
    <cellStyle name="Vírgula 2" xfId="26" xr:uid="{00000000-0005-0000-0000-000063000000}"/>
    <cellStyle name="Vírgula 2 2" xfId="41" xr:uid="{00000000-0005-0000-0000-000064000000}"/>
    <cellStyle name="Vírgula 2 2 2" xfId="101" xr:uid="{00000000-0005-0000-0000-000065000000}"/>
    <cellStyle name="Vírgula 3" xfId="23" xr:uid="{00000000-0005-0000-0000-000066000000}"/>
    <cellStyle name="Vírgula 3 2" xfId="39" xr:uid="{00000000-0005-0000-0000-000067000000}"/>
    <cellStyle name="Vírgula 4" xfId="98" xr:uid="{00000000-0005-0000-0000-000068000000}"/>
    <cellStyle name="Vírgula 5" xfId="24" xr:uid="{00000000-0005-0000-0000-000069000000}"/>
    <cellStyle name="Vírgula 5 2" xfId="40" xr:uid="{00000000-0005-0000-0000-00006A000000}"/>
  </cellStyles>
  <dxfs count="1">
    <dxf>
      <font>
        <b/>
        <i val="0"/>
      </font>
      <fill>
        <patternFill>
          <bgColor theme="0" tint="-0.14996795556505021"/>
        </patternFill>
      </fill>
    </dxf>
  </dxfs>
  <tableStyles count="0" defaultTableStyle="TableStyleMedium2" defaultPivotStyle="PivotStyleLight16"/>
  <colors>
    <mruColors>
      <color rgb="FFFFFFCC"/>
      <color rgb="FFFFFF66"/>
      <color rgb="FFCCFF33"/>
      <color rgb="FFCC99FF"/>
      <color rgb="FF008000"/>
      <color rgb="FF99CCFF"/>
      <color rgb="FF66FF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C50BE-A3F8-47C2-A70D-F7145809CAC2}">
  <sheetPr codeName="Planilha31">
    <tabColor theme="9" tint="-0.249977111117893"/>
    <pageSetUpPr fitToPage="1"/>
  </sheetPr>
  <dimension ref="A1:N97"/>
  <sheetViews>
    <sheetView showGridLines="0" tabSelected="1" view="pageBreakPreview" zoomScale="90" zoomScaleNormal="70" zoomScaleSheetLayoutView="90" workbookViewId="0">
      <pane xSplit="4" ySplit="5" topLeftCell="E6" activePane="bottomRight" state="frozen"/>
      <selection activeCell="AH65" sqref="AH65"/>
      <selection pane="topRight" activeCell="AH65" sqref="AH65"/>
      <selection pane="bottomLeft" activeCell="AH65" sqref="AH65"/>
      <selection pane="bottomRight" activeCell="E6" sqref="E6"/>
    </sheetView>
  </sheetViews>
  <sheetFormatPr defaultColWidth="9.140625" defaultRowHeight="15"/>
  <cols>
    <col min="1" max="1" width="1.7109375" customWidth="1"/>
    <col min="2" max="2" width="6.42578125" bestFit="1" customWidth="1"/>
    <col min="3" max="3" width="20.28515625" customWidth="1"/>
    <col min="4" max="4" width="66.7109375" style="1" customWidth="1"/>
    <col min="5" max="5" width="13.5703125" bestFit="1" customWidth="1"/>
    <col min="6" max="6" width="15.140625" customWidth="1"/>
    <col min="7" max="7" width="7.7109375" customWidth="1"/>
    <col min="8" max="8" width="14" bestFit="1" customWidth="1"/>
    <col min="9" max="9" width="14.85546875" customWidth="1"/>
    <col min="10" max="10" width="15.5703125" customWidth="1"/>
    <col min="11" max="11" width="15.42578125" bestFit="1" customWidth="1"/>
    <col min="12" max="12" width="15.5703125" bestFit="1" customWidth="1"/>
    <col min="13" max="13" width="15.140625" customWidth="1"/>
    <col min="14" max="14" width="15.5703125" bestFit="1" customWidth="1"/>
  </cols>
  <sheetData>
    <row r="1" spans="2:14" ht="18">
      <c r="B1" s="105" t="s">
        <v>183</v>
      </c>
      <c r="C1" s="106"/>
      <c r="D1" s="106"/>
      <c r="E1" s="111" t="s">
        <v>22</v>
      </c>
      <c r="F1" s="112"/>
      <c r="G1" s="112"/>
      <c r="H1" s="112"/>
      <c r="I1" s="112"/>
      <c r="J1" s="112"/>
      <c r="K1" s="112"/>
      <c r="L1" s="64"/>
      <c r="M1" s="65"/>
      <c r="N1" s="66"/>
    </row>
    <row r="2" spans="2:14" ht="18">
      <c r="B2" s="107"/>
      <c r="C2" s="108"/>
      <c r="D2" s="108"/>
      <c r="E2" s="113" t="s">
        <v>205</v>
      </c>
      <c r="F2" s="113"/>
      <c r="G2" s="113"/>
      <c r="H2" s="113"/>
      <c r="I2" s="113"/>
      <c r="J2" s="113"/>
      <c r="K2" s="67">
        <v>2024</v>
      </c>
      <c r="L2" s="64"/>
      <c r="M2" s="65"/>
      <c r="N2" s="68"/>
    </row>
    <row r="3" spans="2:14" ht="18">
      <c r="B3" s="109"/>
      <c r="C3" s="110"/>
      <c r="D3" s="110"/>
      <c r="E3" s="114"/>
      <c r="F3" s="114"/>
      <c r="G3" s="114"/>
      <c r="H3" s="114"/>
      <c r="I3" s="114"/>
      <c r="J3" s="114"/>
      <c r="K3" s="83" t="s">
        <v>210</v>
      </c>
      <c r="L3" s="64"/>
      <c r="M3" s="65"/>
      <c r="N3" s="68"/>
    </row>
    <row r="4" spans="2:14" ht="30.75" customHeight="1">
      <c r="B4" s="115" t="s">
        <v>3</v>
      </c>
      <c r="C4" s="117" t="s">
        <v>0</v>
      </c>
      <c r="D4" s="119" t="s">
        <v>188</v>
      </c>
      <c r="E4" s="121" t="s">
        <v>1</v>
      </c>
      <c r="F4" s="121" t="s">
        <v>2</v>
      </c>
      <c r="G4" s="122" t="s">
        <v>60</v>
      </c>
      <c r="H4" s="104" t="s">
        <v>58</v>
      </c>
      <c r="I4" s="104"/>
      <c r="J4" s="104" t="s">
        <v>5</v>
      </c>
      <c r="K4" s="104"/>
      <c r="L4" s="104" t="s">
        <v>6</v>
      </c>
      <c r="M4" s="104"/>
      <c r="N4" s="104" t="s">
        <v>7</v>
      </c>
    </row>
    <row r="5" spans="2:14" ht="35.25" customHeight="1">
      <c r="B5" s="116"/>
      <c r="C5" s="118"/>
      <c r="D5" s="120"/>
      <c r="E5" s="121"/>
      <c r="F5" s="121"/>
      <c r="G5" s="122"/>
      <c r="H5" s="69" t="s">
        <v>133</v>
      </c>
      <c r="I5" s="69" t="s">
        <v>4</v>
      </c>
      <c r="J5" s="69" t="s">
        <v>133</v>
      </c>
      <c r="K5" s="69" t="s">
        <v>4</v>
      </c>
      <c r="L5" s="69" t="s">
        <v>133</v>
      </c>
      <c r="M5" s="69" t="s">
        <v>4</v>
      </c>
      <c r="N5" s="104"/>
    </row>
    <row r="6" spans="2:14">
      <c r="B6" s="4" t="s">
        <v>29</v>
      </c>
      <c r="C6" s="5" t="s">
        <v>8</v>
      </c>
      <c r="D6" s="6" t="s">
        <v>9</v>
      </c>
      <c r="E6" s="15" t="s">
        <v>10</v>
      </c>
      <c r="F6" s="15" t="s">
        <v>11</v>
      </c>
      <c r="G6" s="16" t="s">
        <v>12</v>
      </c>
      <c r="H6" s="17" t="s">
        <v>13</v>
      </c>
      <c r="I6" s="17" t="s">
        <v>14</v>
      </c>
      <c r="J6" s="17" t="s">
        <v>15</v>
      </c>
      <c r="K6" s="17" t="s">
        <v>16</v>
      </c>
      <c r="L6" s="17" t="s">
        <v>17</v>
      </c>
      <c r="M6" s="17" t="s">
        <v>134</v>
      </c>
      <c r="N6" s="17" t="s">
        <v>138</v>
      </c>
    </row>
    <row r="7" spans="2:14">
      <c r="B7" s="2" t="s">
        <v>43</v>
      </c>
      <c r="C7" s="57"/>
      <c r="D7" s="58" t="s">
        <v>46</v>
      </c>
      <c r="E7" s="59"/>
      <c r="F7" s="60"/>
      <c r="G7" s="61"/>
      <c r="H7" s="62"/>
      <c r="I7" s="62"/>
      <c r="J7" s="63">
        <f>SUBTOTAL(9,J8)</f>
        <v>0</v>
      </c>
      <c r="K7" s="63">
        <f t="shared" ref="K7:N7" si="0">SUBTOTAL(9,K8)</f>
        <v>0</v>
      </c>
      <c r="L7" s="63">
        <f t="shared" si="0"/>
        <v>0</v>
      </c>
      <c r="M7" s="63">
        <f t="shared" si="0"/>
        <v>0</v>
      </c>
      <c r="N7" s="63">
        <f t="shared" si="0"/>
        <v>0</v>
      </c>
    </row>
    <row r="8" spans="2:14" ht="51">
      <c r="B8" s="4" t="s">
        <v>23</v>
      </c>
      <c r="C8" s="7" t="s">
        <v>119</v>
      </c>
      <c r="D8" s="8" t="s">
        <v>219</v>
      </c>
      <c r="E8" s="19" t="s">
        <v>30</v>
      </c>
      <c r="F8" s="19" t="s">
        <v>31</v>
      </c>
      <c r="G8" s="22">
        <v>1</v>
      </c>
      <c r="H8" s="33"/>
      <c r="I8" s="33"/>
      <c r="J8" s="21">
        <f>$G8*$H8</f>
        <v>0</v>
      </c>
      <c r="K8" s="21">
        <f>$G8*$I8</f>
        <v>0</v>
      </c>
      <c r="L8" s="21">
        <f>$J8*(1+BDI_MAT)</f>
        <v>0</v>
      </c>
      <c r="M8" s="21">
        <f>$K8*(1+BDI_MDO)</f>
        <v>0</v>
      </c>
      <c r="N8" s="21">
        <f>SUM(L8:M8)</f>
        <v>0</v>
      </c>
    </row>
    <row r="9" spans="2:14" ht="6" customHeight="1"/>
    <row r="10" spans="2:14" ht="25.5">
      <c r="B10" s="2" t="s">
        <v>71</v>
      </c>
      <c r="C10" s="57"/>
      <c r="D10" s="58" t="s">
        <v>152</v>
      </c>
      <c r="E10" s="59"/>
      <c r="F10" s="60"/>
      <c r="G10" s="61"/>
      <c r="H10" s="62"/>
      <c r="I10" s="62"/>
      <c r="J10" s="63">
        <f>SUBTOTAL(9,J11)</f>
        <v>0</v>
      </c>
      <c r="K10" s="63">
        <f t="shared" ref="K10:N10" si="1">SUBTOTAL(9,K11)</f>
        <v>0</v>
      </c>
      <c r="L10" s="63">
        <f t="shared" si="1"/>
        <v>0</v>
      </c>
      <c r="M10" s="63">
        <f t="shared" si="1"/>
        <v>0</v>
      </c>
      <c r="N10" s="63">
        <f t="shared" si="1"/>
        <v>0</v>
      </c>
    </row>
    <row r="11" spans="2:14">
      <c r="B11" s="4" t="s">
        <v>24</v>
      </c>
      <c r="C11" s="7" t="s">
        <v>85</v>
      </c>
      <c r="D11" s="8" t="s">
        <v>86</v>
      </c>
      <c r="E11" s="18" t="s">
        <v>57</v>
      </c>
      <c r="F11" s="19" t="s">
        <v>48</v>
      </c>
      <c r="G11" s="20">
        <f>6+10</f>
        <v>16</v>
      </c>
      <c r="H11" s="32"/>
      <c r="I11" s="32"/>
      <c r="J11" s="21">
        <f>$G11*$H11</f>
        <v>0</v>
      </c>
      <c r="K11" s="21">
        <f>$G11*$I11</f>
        <v>0</v>
      </c>
      <c r="L11" s="21">
        <f>$J11*(1+BDI_MAT)</f>
        <v>0</v>
      </c>
      <c r="M11" s="21">
        <f>$K11*(1+BDI_MDO)</f>
        <v>0</v>
      </c>
      <c r="N11" s="21">
        <f>SUM(L11:M11)</f>
        <v>0</v>
      </c>
    </row>
    <row r="12" spans="2:14" ht="6" customHeight="1"/>
    <row r="13" spans="2:14">
      <c r="B13" s="2" t="s">
        <v>72</v>
      </c>
      <c r="C13" s="57"/>
      <c r="D13" s="58" t="s">
        <v>49</v>
      </c>
      <c r="E13" s="59"/>
      <c r="F13" s="60"/>
      <c r="G13" s="61"/>
      <c r="H13" s="62"/>
      <c r="I13" s="62"/>
      <c r="J13" s="63">
        <f>SUBTOTAL(9,J14:J27)</f>
        <v>0</v>
      </c>
      <c r="K13" s="63">
        <f t="shared" ref="K13:M13" si="2">SUBTOTAL(9,K14:K27)</f>
        <v>0</v>
      </c>
      <c r="L13" s="63">
        <f t="shared" si="2"/>
        <v>0</v>
      </c>
      <c r="M13" s="63">
        <f t="shared" si="2"/>
        <v>0</v>
      </c>
      <c r="N13" s="63">
        <f>SUBTOTAL(9,N14:N27)</f>
        <v>0</v>
      </c>
    </row>
    <row r="14" spans="2:14" ht="25.5">
      <c r="B14" s="4" t="s">
        <v>25</v>
      </c>
      <c r="C14" s="7" t="s">
        <v>93</v>
      </c>
      <c r="D14" s="8" t="s">
        <v>59</v>
      </c>
      <c r="E14" s="18" t="s">
        <v>57</v>
      </c>
      <c r="F14" s="19" t="s">
        <v>48</v>
      </c>
      <c r="G14" s="20">
        <v>6</v>
      </c>
      <c r="H14" s="32"/>
      <c r="I14" s="32"/>
      <c r="J14" s="21">
        <f t="shared" ref="J14:J27" si="3">$G14*$H14</f>
        <v>0</v>
      </c>
      <c r="K14" s="21">
        <f t="shared" ref="K14:K27" si="4">$G14*$I14</f>
        <v>0</v>
      </c>
      <c r="L14" s="21">
        <f t="shared" ref="L14:L27" si="5">$J14*(1+BDI_MAT)</f>
        <v>0</v>
      </c>
      <c r="M14" s="21">
        <f t="shared" ref="M14:M27" si="6">$K14*(1+BDI_MDO)</f>
        <v>0</v>
      </c>
      <c r="N14" s="21">
        <f t="shared" ref="N14:N27" si="7">SUM(L14:M14)</f>
        <v>0</v>
      </c>
    </row>
    <row r="15" spans="2:14" ht="38.25">
      <c r="B15" s="4" t="s">
        <v>26</v>
      </c>
      <c r="C15" s="7" t="s">
        <v>94</v>
      </c>
      <c r="D15" s="8" t="s">
        <v>90</v>
      </c>
      <c r="E15" s="18" t="s">
        <v>57</v>
      </c>
      <c r="F15" s="19" t="s">
        <v>48</v>
      </c>
      <c r="G15" s="20">
        <v>6</v>
      </c>
      <c r="H15" s="32"/>
      <c r="I15" s="32"/>
      <c r="J15" s="21">
        <f t="shared" si="3"/>
        <v>0</v>
      </c>
      <c r="K15" s="21">
        <f t="shared" si="4"/>
        <v>0</v>
      </c>
      <c r="L15" s="21">
        <f t="shared" si="5"/>
        <v>0</v>
      </c>
      <c r="M15" s="21">
        <f t="shared" si="6"/>
        <v>0</v>
      </c>
      <c r="N15" s="21">
        <f t="shared" si="7"/>
        <v>0</v>
      </c>
    </row>
    <row r="16" spans="2:14" ht="25.5">
      <c r="B16" s="4" t="s">
        <v>38</v>
      </c>
      <c r="C16" s="7" t="s">
        <v>95</v>
      </c>
      <c r="D16" s="8" t="s">
        <v>50</v>
      </c>
      <c r="E16" s="18" t="s">
        <v>57</v>
      </c>
      <c r="F16" s="19" t="s">
        <v>48</v>
      </c>
      <c r="G16" s="20">
        <v>6</v>
      </c>
      <c r="H16" s="32"/>
      <c r="I16" s="32"/>
      <c r="J16" s="21">
        <f t="shared" si="3"/>
        <v>0</v>
      </c>
      <c r="K16" s="21">
        <f t="shared" si="4"/>
        <v>0</v>
      </c>
      <c r="L16" s="21">
        <f t="shared" si="5"/>
        <v>0</v>
      </c>
      <c r="M16" s="21">
        <f t="shared" si="6"/>
        <v>0</v>
      </c>
      <c r="N16" s="21">
        <f t="shared" si="7"/>
        <v>0</v>
      </c>
    </row>
    <row r="17" spans="2:14" ht="25.5">
      <c r="B17" s="4" t="s">
        <v>39</v>
      </c>
      <c r="C17" s="7" t="s">
        <v>96</v>
      </c>
      <c r="D17" s="8" t="s">
        <v>51</v>
      </c>
      <c r="E17" s="18" t="s">
        <v>57</v>
      </c>
      <c r="F17" s="19" t="s">
        <v>48</v>
      </c>
      <c r="G17" s="20">
        <v>6</v>
      </c>
      <c r="H17" s="32"/>
      <c r="I17" s="32"/>
      <c r="J17" s="21">
        <f t="shared" si="3"/>
        <v>0</v>
      </c>
      <c r="K17" s="21">
        <f t="shared" si="4"/>
        <v>0</v>
      </c>
      <c r="L17" s="21">
        <f t="shared" si="5"/>
        <v>0</v>
      </c>
      <c r="M17" s="21">
        <f t="shared" si="6"/>
        <v>0</v>
      </c>
      <c r="N17" s="21">
        <f t="shared" si="7"/>
        <v>0</v>
      </c>
    </row>
    <row r="18" spans="2:14" ht="25.5">
      <c r="B18" s="4" t="s">
        <v>44</v>
      </c>
      <c r="C18" s="7" t="s">
        <v>97</v>
      </c>
      <c r="D18" s="8" t="s">
        <v>52</v>
      </c>
      <c r="E18" s="18" t="s">
        <v>57</v>
      </c>
      <c r="F18" s="19" t="s">
        <v>48</v>
      </c>
      <c r="G18" s="20">
        <v>6</v>
      </c>
      <c r="H18" s="32"/>
      <c r="I18" s="32"/>
      <c r="J18" s="21">
        <f t="shared" si="3"/>
        <v>0</v>
      </c>
      <c r="K18" s="21">
        <f t="shared" si="4"/>
        <v>0</v>
      </c>
      <c r="L18" s="21">
        <f t="shared" si="5"/>
        <v>0</v>
      </c>
      <c r="M18" s="21">
        <f t="shared" si="6"/>
        <v>0</v>
      </c>
      <c r="N18" s="21">
        <f t="shared" si="7"/>
        <v>0</v>
      </c>
    </row>
    <row r="19" spans="2:14" ht="25.5">
      <c r="B19" s="4" t="s">
        <v>45</v>
      </c>
      <c r="C19" s="7" t="s">
        <v>98</v>
      </c>
      <c r="D19" s="8" t="s">
        <v>53</v>
      </c>
      <c r="E19" s="18" t="s">
        <v>57</v>
      </c>
      <c r="F19" s="19" t="s">
        <v>48</v>
      </c>
      <c r="G19" s="20">
        <v>6</v>
      </c>
      <c r="H19" s="32"/>
      <c r="I19" s="32"/>
      <c r="J19" s="21">
        <f t="shared" si="3"/>
        <v>0</v>
      </c>
      <c r="K19" s="21">
        <f t="shared" si="4"/>
        <v>0</v>
      </c>
      <c r="L19" s="21">
        <f t="shared" si="5"/>
        <v>0</v>
      </c>
      <c r="M19" s="21">
        <f t="shared" si="6"/>
        <v>0</v>
      </c>
      <c r="N19" s="21">
        <f t="shared" si="7"/>
        <v>0</v>
      </c>
    </row>
    <row r="20" spans="2:14" ht="25.5">
      <c r="B20" s="4" t="s">
        <v>63</v>
      </c>
      <c r="C20" s="7" t="s">
        <v>99</v>
      </c>
      <c r="D20" s="8" t="s">
        <v>61</v>
      </c>
      <c r="E20" s="19" t="s">
        <v>57</v>
      </c>
      <c r="F20" s="19" t="s">
        <v>48</v>
      </c>
      <c r="G20" s="20">
        <v>6</v>
      </c>
      <c r="H20" s="32"/>
      <c r="I20" s="32"/>
      <c r="J20" s="21">
        <f t="shared" si="3"/>
        <v>0</v>
      </c>
      <c r="K20" s="21">
        <f t="shared" si="4"/>
        <v>0</v>
      </c>
      <c r="L20" s="21">
        <f t="shared" si="5"/>
        <v>0</v>
      </c>
      <c r="M20" s="21">
        <f t="shared" si="6"/>
        <v>0</v>
      </c>
      <c r="N20" s="21">
        <f t="shared" si="7"/>
        <v>0</v>
      </c>
    </row>
    <row r="21" spans="2:14" ht="25.5">
      <c r="B21" s="4" t="s">
        <v>64</v>
      </c>
      <c r="C21" s="7" t="s">
        <v>100</v>
      </c>
      <c r="D21" s="8" t="s">
        <v>54</v>
      </c>
      <c r="E21" s="19" t="s">
        <v>57</v>
      </c>
      <c r="F21" s="19" t="s">
        <v>48</v>
      </c>
      <c r="G21" s="20">
        <v>6</v>
      </c>
      <c r="H21" s="32"/>
      <c r="I21" s="32"/>
      <c r="J21" s="21">
        <f t="shared" si="3"/>
        <v>0</v>
      </c>
      <c r="K21" s="21">
        <f t="shared" si="4"/>
        <v>0</v>
      </c>
      <c r="L21" s="21">
        <f t="shared" si="5"/>
        <v>0</v>
      </c>
      <c r="M21" s="21">
        <f t="shared" si="6"/>
        <v>0</v>
      </c>
      <c r="N21" s="21">
        <f t="shared" si="7"/>
        <v>0</v>
      </c>
    </row>
    <row r="22" spans="2:14" ht="25.5">
      <c r="B22" s="4" t="s">
        <v>65</v>
      </c>
      <c r="C22" s="7" t="s">
        <v>101</v>
      </c>
      <c r="D22" s="8" t="s">
        <v>55</v>
      </c>
      <c r="E22" s="19" t="s">
        <v>57</v>
      </c>
      <c r="F22" s="19" t="s">
        <v>48</v>
      </c>
      <c r="G22" s="20">
        <v>6</v>
      </c>
      <c r="H22" s="32"/>
      <c r="I22" s="32"/>
      <c r="J22" s="21">
        <f t="shared" si="3"/>
        <v>0</v>
      </c>
      <c r="K22" s="21">
        <f t="shared" si="4"/>
        <v>0</v>
      </c>
      <c r="L22" s="21">
        <f t="shared" si="5"/>
        <v>0</v>
      </c>
      <c r="M22" s="21">
        <f t="shared" si="6"/>
        <v>0</v>
      </c>
      <c r="N22" s="21">
        <f t="shared" si="7"/>
        <v>0</v>
      </c>
    </row>
    <row r="23" spans="2:14">
      <c r="B23" s="4" t="s">
        <v>66</v>
      </c>
      <c r="C23" s="7" t="s">
        <v>102</v>
      </c>
      <c r="D23" s="8" t="s">
        <v>56</v>
      </c>
      <c r="E23" s="19" t="s">
        <v>57</v>
      </c>
      <c r="F23" s="19" t="s">
        <v>48</v>
      </c>
      <c r="G23" s="20">
        <v>6</v>
      </c>
      <c r="H23" s="32"/>
      <c r="I23" s="32"/>
      <c r="J23" s="21">
        <f t="shared" si="3"/>
        <v>0</v>
      </c>
      <c r="K23" s="21">
        <f t="shared" si="4"/>
        <v>0</v>
      </c>
      <c r="L23" s="21">
        <f t="shared" si="5"/>
        <v>0</v>
      </c>
      <c r="M23" s="21">
        <f t="shared" si="6"/>
        <v>0</v>
      </c>
      <c r="N23" s="21">
        <f t="shared" si="7"/>
        <v>0</v>
      </c>
    </row>
    <row r="24" spans="2:14" ht="25.5">
      <c r="B24" s="4" t="s">
        <v>67</v>
      </c>
      <c r="C24" s="7" t="s">
        <v>103</v>
      </c>
      <c r="D24" s="8" t="s">
        <v>89</v>
      </c>
      <c r="E24" s="19" t="s">
        <v>57</v>
      </c>
      <c r="F24" s="19" t="s">
        <v>48</v>
      </c>
      <c r="G24" s="20">
        <v>6</v>
      </c>
      <c r="H24" s="32"/>
      <c r="I24" s="32"/>
      <c r="J24" s="21">
        <f t="shared" si="3"/>
        <v>0</v>
      </c>
      <c r="K24" s="21">
        <f t="shared" si="4"/>
        <v>0</v>
      </c>
      <c r="L24" s="21">
        <f t="shared" si="5"/>
        <v>0</v>
      </c>
      <c r="M24" s="21">
        <f t="shared" si="6"/>
        <v>0</v>
      </c>
      <c r="N24" s="21">
        <f t="shared" si="7"/>
        <v>0</v>
      </c>
    </row>
    <row r="25" spans="2:14" ht="25.5">
      <c r="B25" s="4" t="s">
        <v>68</v>
      </c>
      <c r="C25" s="7" t="s">
        <v>104</v>
      </c>
      <c r="D25" s="8" t="s">
        <v>62</v>
      </c>
      <c r="E25" s="19" t="s">
        <v>57</v>
      </c>
      <c r="F25" s="19" t="s">
        <v>48</v>
      </c>
      <c r="G25" s="20">
        <v>6</v>
      </c>
      <c r="H25" s="32"/>
      <c r="I25" s="32"/>
      <c r="J25" s="21">
        <f t="shared" si="3"/>
        <v>0</v>
      </c>
      <c r="K25" s="21">
        <f t="shared" si="4"/>
        <v>0</v>
      </c>
      <c r="L25" s="21">
        <f t="shared" si="5"/>
        <v>0</v>
      </c>
      <c r="M25" s="21">
        <f t="shared" si="6"/>
        <v>0</v>
      </c>
      <c r="N25" s="21">
        <f t="shared" si="7"/>
        <v>0</v>
      </c>
    </row>
    <row r="26" spans="2:14" ht="25.5">
      <c r="B26" s="4" t="s">
        <v>69</v>
      </c>
      <c r="C26" s="7" t="s">
        <v>105</v>
      </c>
      <c r="D26" s="8" t="s">
        <v>139</v>
      </c>
      <c r="E26" s="19" t="s">
        <v>57</v>
      </c>
      <c r="F26" s="19" t="s">
        <v>48</v>
      </c>
      <c r="G26" s="20">
        <v>6</v>
      </c>
      <c r="H26" s="32"/>
      <c r="I26" s="32"/>
      <c r="J26" s="21">
        <f t="shared" si="3"/>
        <v>0</v>
      </c>
      <c r="K26" s="21">
        <f t="shared" si="4"/>
        <v>0</v>
      </c>
      <c r="L26" s="21">
        <f t="shared" si="5"/>
        <v>0</v>
      </c>
      <c r="M26" s="21">
        <f t="shared" si="6"/>
        <v>0</v>
      </c>
      <c r="N26" s="21">
        <f t="shared" si="7"/>
        <v>0</v>
      </c>
    </row>
    <row r="27" spans="2:14" ht="63.75">
      <c r="B27" s="4" t="s">
        <v>70</v>
      </c>
      <c r="C27" s="7" t="s">
        <v>106</v>
      </c>
      <c r="D27" s="8" t="s">
        <v>88</v>
      </c>
      <c r="E27" s="19" t="s">
        <v>57</v>
      </c>
      <c r="F27" s="19" t="s">
        <v>48</v>
      </c>
      <c r="G27" s="22">
        <v>6</v>
      </c>
      <c r="H27" s="33"/>
      <c r="I27" s="33"/>
      <c r="J27" s="21">
        <f t="shared" si="3"/>
        <v>0</v>
      </c>
      <c r="K27" s="21">
        <f t="shared" si="4"/>
        <v>0</v>
      </c>
      <c r="L27" s="21">
        <f t="shared" si="5"/>
        <v>0</v>
      </c>
      <c r="M27" s="21">
        <f t="shared" si="6"/>
        <v>0</v>
      </c>
      <c r="N27" s="21">
        <f t="shared" si="7"/>
        <v>0</v>
      </c>
    </row>
    <row r="28" spans="2:14" ht="6" customHeight="1"/>
    <row r="29" spans="2:14">
      <c r="B29" s="2" t="s">
        <v>82</v>
      </c>
      <c r="C29" s="57"/>
      <c r="D29" s="58" t="s">
        <v>141</v>
      </c>
      <c r="E29" s="59"/>
      <c r="F29" s="60"/>
      <c r="G29" s="61"/>
      <c r="H29" s="62"/>
      <c r="I29" s="62"/>
      <c r="J29" s="63">
        <f>SUBTOTAL(9,J30:J33)</f>
        <v>0</v>
      </c>
      <c r="K29" s="63">
        <f t="shared" ref="K29:N29" si="8">SUBTOTAL(9,K30:K33)</f>
        <v>0</v>
      </c>
      <c r="L29" s="63">
        <f t="shared" si="8"/>
        <v>0</v>
      </c>
      <c r="M29" s="63">
        <f t="shared" si="8"/>
        <v>0</v>
      </c>
      <c r="N29" s="63">
        <f t="shared" si="8"/>
        <v>0</v>
      </c>
    </row>
    <row r="30" spans="2:14">
      <c r="B30" s="4" t="s">
        <v>27</v>
      </c>
      <c r="C30" s="7" t="s">
        <v>107</v>
      </c>
      <c r="D30" s="8" t="s">
        <v>140</v>
      </c>
      <c r="E30" s="19" t="s">
        <v>57</v>
      </c>
      <c r="F30" s="19" t="s">
        <v>48</v>
      </c>
      <c r="G30" s="22">
        <v>4</v>
      </c>
      <c r="H30" s="32"/>
      <c r="I30" s="32"/>
      <c r="J30" s="21">
        <f t="shared" ref="J30:J33" si="9">$G30*$H30</f>
        <v>0</v>
      </c>
      <c r="K30" s="21">
        <f t="shared" ref="K30:K33" si="10">$G30*$I30</f>
        <v>0</v>
      </c>
      <c r="L30" s="21">
        <f>$J30*(1+BDI_MAT)</f>
        <v>0</v>
      </c>
      <c r="M30" s="21">
        <f>$K30*(1+BDI_MDO)</f>
        <v>0</v>
      </c>
      <c r="N30" s="21">
        <f t="shared" ref="N30:N33" si="11">SUM(L30:M30)</f>
        <v>0</v>
      </c>
    </row>
    <row r="31" spans="2:14" ht="25.5">
      <c r="B31" s="4" t="s">
        <v>34</v>
      </c>
      <c r="C31" s="7" t="s">
        <v>108</v>
      </c>
      <c r="D31" s="8" t="s">
        <v>142</v>
      </c>
      <c r="E31" s="19" t="s">
        <v>57</v>
      </c>
      <c r="F31" s="19" t="s">
        <v>48</v>
      </c>
      <c r="G31" s="22">
        <v>4</v>
      </c>
      <c r="H31" s="32"/>
      <c r="I31" s="32"/>
      <c r="J31" s="21">
        <f t="shared" si="9"/>
        <v>0</v>
      </c>
      <c r="K31" s="21">
        <f t="shared" si="10"/>
        <v>0</v>
      </c>
      <c r="L31" s="21">
        <f>$J31*(1+BDI_MAT)</f>
        <v>0</v>
      </c>
      <c r="M31" s="21">
        <f>$K31*(1+BDI_MDO)</f>
        <v>0</v>
      </c>
      <c r="N31" s="21">
        <f t="shared" si="11"/>
        <v>0</v>
      </c>
    </row>
    <row r="32" spans="2:14" ht="89.25">
      <c r="B32" s="4" t="s">
        <v>47</v>
      </c>
      <c r="C32" s="7" t="s">
        <v>109</v>
      </c>
      <c r="D32" s="8" t="s">
        <v>91</v>
      </c>
      <c r="E32" s="19" t="s">
        <v>57</v>
      </c>
      <c r="F32" s="19" t="s">
        <v>48</v>
      </c>
      <c r="G32" s="45">
        <v>4</v>
      </c>
      <c r="H32" s="47"/>
      <c r="I32" s="47"/>
      <c r="J32" s="46">
        <f t="shared" si="9"/>
        <v>0</v>
      </c>
      <c r="K32" s="46">
        <f t="shared" si="10"/>
        <v>0</v>
      </c>
      <c r="L32" s="46">
        <f>$J32*(1+BDI_MAT)</f>
        <v>0</v>
      </c>
      <c r="M32" s="46">
        <f>$K32*(1+BDI_MDO)</f>
        <v>0</v>
      </c>
      <c r="N32" s="46">
        <f t="shared" si="11"/>
        <v>0</v>
      </c>
    </row>
    <row r="33" spans="2:14" ht="38.25">
      <c r="B33" s="4" t="s">
        <v>132</v>
      </c>
      <c r="C33" s="7" t="s">
        <v>110</v>
      </c>
      <c r="D33" s="8" t="s">
        <v>92</v>
      </c>
      <c r="E33" s="19" t="s">
        <v>57</v>
      </c>
      <c r="F33" s="19" t="s">
        <v>48</v>
      </c>
      <c r="G33" s="22">
        <v>4</v>
      </c>
      <c r="H33" s="33"/>
      <c r="I33" s="33"/>
      <c r="J33" s="21">
        <f t="shared" si="9"/>
        <v>0</v>
      </c>
      <c r="K33" s="21">
        <f t="shared" si="10"/>
        <v>0</v>
      </c>
      <c r="L33" s="21">
        <f>$J33*(1+BDI_MAT)</f>
        <v>0</v>
      </c>
      <c r="M33" s="21">
        <f>$K33*(1+BDI_MDO)</f>
        <v>0</v>
      </c>
      <c r="N33" s="21">
        <f t="shared" si="11"/>
        <v>0</v>
      </c>
    </row>
    <row r="34" spans="2:14" ht="6" customHeight="1"/>
    <row r="35" spans="2:14">
      <c r="B35" s="2" t="s">
        <v>146</v>
      </c>
      <c r="C35" s="57"/>
      <c r="D35" s="58" t="s">
        <v>153</v>
      </c>
      <c r="E35" s="59"/>
      <c r="F35" s="60"/>
      <c r="G35" s="61"/>
      <c r="H35" s="62"/>
      <c r="I35" s="62"/>
      <c r="J35" s="63">
        <f>SUBTOTAL(9,J36:J40)</f>
        <v>0</v>
      </c>
      <c r="K35" s="63">
        <f t="shared" ref="K35:N35" si="12">SUBTOTAL(9,K36:K40)</f>
        <v>0</v>
      </c>
      <c r="L35" s="63">
        <f t="shared" si="12"/>
        <v>0</v>
      </c>
      <c r="M35" s="63">
        <f t="shared" si="12"/>
        <v>0</v>
      </c>
      <c r="N35" s="63">
        <f t="shared" si="12"/>
        <v>0</v>
      </c>
    </row>
    <row r="36" spans="2:14" ht="25.5">
      <c r="B36" s="4" t="s">
        <v>28</v>
      </c>
      <c r="C36" s="7" t="s">
        <v>115</v>
      </c>
      <c r="D36" s="8" t="s">
        <v>59</v>
      </c>
      <c r="E36" s="19" t="s">
        <v>57</v>
      </c>
      <c r="F36" s="19" t="s">
        <v>48</v>
      </c>
      <c r="G36" s="22">
        <v>11</v>
      </c>
      <c r="H36" s="32"/>
      <c r="I36" s="32"/>
      <c r="J36" s="21">
        <f t="shared" ref="J36:J40" si="13">$G36*$H36</f>
        <v>0</v>
      </c>
      <c r="K36" s="21">
        <f t="shared" ref="K36:K40" si="14">$G36*$I36</f>
        <v>0</v>
      </c>
      <c r="L36" s="21">
        <f>$J36*(1+BDI_MAT)</f>
        <v>0</v>
      </c>
      <c r="M36" s="21">
        <f>$K36*(1+BDI_MDO)</f>
        <v>0</v>
      </c>
      <c r="N36" s="21">
        <f t="shared" ref="N36:N40" si="15">SUM(L36:M36)</f>
        <v>0</v>
      </c>
    </row>
    <row r="37" spans="2:14" ht="38.25">
      <c r="B37" s="4" t="s">
        <v>75</v>
      </c>
      <c r="C37" s="7" t="s">
        <v>111</v>
      </c>
      <c r="D37" s="8" t="s">
        <v>116</v>
      </c>
      <c r="E37" s="19" t="s">
        <v>57</v>
      </c>
      <c r="F37" s="19" t="s">
        <v>48</v>
      </c>
      <c r="G37" s="22">
        <v>11</v>
      </c>
      <c r="H37" s="32"/>
      <c r="I37" s="32"/>
      <c r="J37" s="21">
        <f t="shared" si="13"/>
        <v>0</v>
      </c>
      <c r="K37" s="21">
        <f t="shared" si="14"/>
        <v>0</v>
      </c>
      <c r="L37" s="21">
        <f>$J37*(1+BDI_MAT)</f>
        <v>0</v>
      </c>
      <c r="M37" s="21">
        <f>$K37*(1+BDI_MDO)</f>
        <v>0</v>
      </c>
      <c r="N37" s="21">
        <f t="shared" si="15"/>
        <v>0</v>
      </c>
    </row>
    <row r="38" spans="2:14" ht="25.5">
      <c r="B38" s="4" t="s">
        <v>76</v>
      </c>
      <c r="C38" s="7" t="s">
        <v>112</v>
      </c>
      <c r="D38" s="8" t="s">
        <v>117</v>
      </c>
      <c r="E38" s="19" t="s">
        <v>57</v>
      </c>
      <c r="F38" s="19" t="s">
        <v>48</v>
      </c>
      <c r="G38" s="22">
        <v>11</v>
      </c>
      <c r="H38" s="32"/>
      <c r="I38" s="32"/>
      <c r="J38" s="21">
        <f t="shared" si="13"/>
        <v>0</v>
      </c>
      <c r="K38" s="21">
        <f t="shared" si="14"/>
        <v>0</v>
      </c>
      <c r="L38" s="21">
        <f>$J38*(1+BDI_MAT)</f>
        <v>0</v>
      </c>
      <c r="M38" s="21">
        <f>$K38*(1+BDI_MDO)</f>
        <v>0</v>
      </c>
      <c r="N38" s="21">
        <f t="shared" si="15"/>
        <v>0</v>
      </c>
    </row>
    <row r="39" spans="2:14" ht="38.25">
      <c r="B39" s="4" t="s">
        <v>77</v>
      </c>
      <c r="C39" s="7" t="s">
        <v>113</v>
      </c>
      <c r="D39" s="8" t="s">
        <v>118</v>
      </c>
      <c r="E39" s="19" t="s">
        <v>57</v>
      </c>
      <c r="F39" s="19" t="s">
        <v>48</v>
      </c>
      <c r="G39" s="22">
        <v>11</v>
      </c>
      <c r="H39" s="32"/>
      <c r="I39" s="32"/>
      <c r="J39" s="21">
        <f t="shared" si="13"/>
        <v>0</v>
      </c>
      <c r="K39" s="21">
        <f t="shared" si="14"/>
        <v>0</v>
      </c>
      <c r="L39" s="21">
        <f>$J39*(1+BDI_MAT)</f>
        <v>0</v>
      </c>
      <c r="M39" s="21">
        <f>$K39*(1+BDI_MDO)</f>
        <v>0</v>
      </c>
      <c r="N39" s="21">
        <f t="shared" si="15"/>
        <v>0</v>
      </c>
    </row>
    <row r="40" spans="2:14" ht="63.75">
      <c r="B40" s="4" t="s">
        <v>78</v>
      </c>
      <c r="C40" s="7" t="s">
        <v>114</v>
      </c>
      <c r="D40" s="8" t="s">
        <v>120</v>
      </c>
      <c r="E40" s="19" t="s">
        <v>57</v>
      </c>
      <c r="F40" s="19" t="s">
        <v>48</v>
      </c>
      <c r="G40" s="22">
        <v>11</v>
      </c>
      <c r="H40" s="32"/>
      <c r="I40" s="32"/>
      <c r="J40" s="21">
        <f t="shared" si="13"/>
        <v>0</v>
      </c>
      <c r="K40" s="21">
        <f t="shared" si="14"/>
        <v>0</v>
      </c>
      <c r="L40" s="21">
        <f>$J40*(1+BDI_MAT)</f>
        <v>0</v>
      </c>
      <c r="M40" s="21">
        <f>$K40*(1+BDI_MDO)</f>
        <v>0</v>
      </c>
      <c r="N40" s="21">
        <f t="shared" si="15"/>
        <v>0</v>
      </c>
    </row>
    <row r="41" spans="2:14" ht="6" customHeight="1"/>
    <row r="42" spans="2:14" ht="25.5">
      <c r="B42" s="2" t="s">
        <v>83</v>
      </c>
      <c r="C42" s="57"/>
      <c r="D42" s="58" t="s">
        <v>129</v>
      </c>
      <c r="E42" s="59"/>
      <c r="F42" s="60"/>
      <c r="G42" s="61"/>
      <c r="H42" s="62"/>
      <c r="I42" s="62"/>
      <c r="J42" s="63">
        <f>SUBTOTAL(9,J43:J47)</f>
        <v>0</v>
      </c>
      <c r="K42" s="63">
        <f t="shared" ref="K42" si="16">SUBTOTAL(9,K43:K47)</f>
        <v>0</v>
      </c>
      <c r="L42" s="63">
        <f t="shared" ref="L42" si="17">SUBTOTAL(9,L43:L47)</f>
        <v>0</v>
      </c>
      <c r="M42" s="63">
        <f t="shared" ref="M42" si="18">SUBTOTAL(9,M43:M47)</f>
        <v>0</v>
      </c>
      <c r="N42" s="63">
        <f t="shared" ref="N42" si="19">SUBTOTAL(9,N43:N47)</f>
        <v>0</v>
      </c>
    </row>
    <row r="43" spans="2:14" ht="25.5">
      <c r="B43" s="4" t="s">
        <v>36</v>
      </c>
      <c r="C43" s="7" t="s">
        <v>122</v>
      </c>
      <c r="D43" s="8" t="s">
        <v>121</v>
      </c>
      <c r="E43" s="19" t="s">
        <v>57</v>
      </c>
      <c r="F43" s="19" t="s">
        <v>48</v>
      </c>
      <c r="G43" s="22">
        <v>1.5</v>
      </c>
      <c r="H43" s="32"/>
      <c r="I43" s="32"/>
      <c r="J43" s="21">
        <f t="shared" ref="J43:J47" si="20">$G43*$H43</f>
        <v>0</v>
      </c>
      <c r="K43" s="21">
        <f t="shared" ref="K43:K47" si="21">$G43*$I43</f>
        <v>0</v>
      </c>
      <c r="L43" s="21">
        <f>$J43*(1+BDI_MAT)</f>
        <v>0</v>
      </c>
      <c r="M43" s="21">
        <f>$K43*(1+BDI_MDO)</f>
        <v>0</v>
      </c>
      <c r="N43" s="21">
        <f t="shared" ref="N43:N47" si="22">SUM(L43:M43)</f>
        <v>0</v>
      </c>
    </row>
    <row r="44" spans="2:14" ht="25.5">
      <c r="B44" s="4" t="s">
        <v>37</v>
      </c>
      <c r="C44" s="7" t="s">
        <v>123</v>
      </c>
      <c r="D44" s="8" t="s">
        <v>128</v>
      </c>
      <c r="E44" s="19" t="s">
        <v>57</v>
      </c>
      <c r="F44" s="19" t="s">
        <v>48</v>
      </c>
      <c r="G44" s="22">
        <v>1.5</v>
      </c>
      <c r="H44" s="32"/>
      <c r="I44" s="32"/>
      <c r="J44" s="21">
        <f t="shared" si="20"/>
        <v>0</v>
      </c>
      <c r="K44" s="21">
        <f t="shared" si="21"/>
        <v>0</v>
      </c>
      <c r="L44" s="21">
        <f>$J44*(1+BDI_MAT)</f>
        <v>0</v>
      </c>
      <c r="M44" s="21">
        <f>$K44*(1+BDI_MDO)</f>
        <v>0</v>
      </c>
      <c r="N44" s="21">
        <f t="shared" si="22"/>
        <v>0</v>
      </c>
    </row>
    <row r="45" spans="2:14" ht="25.5">
      <c r="B45" s="4" t="s">
        <v>79</v>
      </c>
      <c r="C45" s="7" t="s">
        <v>124</v>
      </c>
      <c r="D45" s="8" t="s">
        <v>73</v>
      </c>
      <c r="E45" s="19" t="s">
        <v>57</v>
      </c>
      <c r="F45" s="19" t="s">
        <v>48</v>
      </c>
      <c r="G45" s="22">
        <v>1.5</v>
      </c>
      <c r="H45" s="32"/>
      <c r="I45" s="32"/>
      <c r="J45" s="21">
        <f t="shared" si="20"/>
        <v>0</v>
      </c>
      <c r="K45" s="21">
        <f t="shared" si="21"/>
        <v>0</v>
      </c>
      <c r="L45" s="21">
        <f>$J45*(1+BDI_MAT)</f>
        <v>0</v>
      </c>
      <c r="M45" s="21">
        <f>$K45*(1+BDI_MDO)</f>
        <v>0</v>
      </c>
      <c r="N45" s="21">
        <f t="shared" si="22"/>
        <v>0</v>
      </c>
    </row>
    <row r="46" spans="2:14" ht="25.5">
      <c r="B46" s="4" t="s">
        <v>80</v>
      </c>
      <c r="C46" s="7" t="s">
        <v>125</v>
      </c>
      <c r="D46" s="8" t="s">
        <v>74</v>
      </c>
      <c r="E46" s="19" t="s">
        <v>57</v>
      </c>
      <c r="F46" s="19" t="s">
        <v>48</v>
      </c>
      <c r="G46" s="22">
        <v>1.5</v>
      </c>
      <c r="H46" s="32"/>
      <c r="I46" s="32"/>
      <c r="J46" s="21">
        <f t="shared" si="20"/>
        <v>0</v>
      </c>
      <c r="K46" s="21">
        <f t="shared" si="21"/>
        <v>0</v>
      </c>
      <c r="L46" s="21">
        <f>$J46*(1+BDI_MAT)</f>
        <v>0</v>
      </c>
      <c r="M46" s="21">
        <f>$K46*(1+BDI_MDO)</f>
        <v>0</v>
      </c>
      <c r="N46" s="21">
        <f t="shared" si="22"/>
        <v>0</v>
      </c>
    </row>
    <row r="47" spans="2:14" ht="38.25">
      <c r="B47" s="4" t="s">
        <v>87</v>
      </c>
      <c r="C47" s="7" t="s">
        <v>126</v>
      </c>
      <c r="D47" s="8" t="s">
        <v>127</v>
      </c>
      <c r="E47" s="19" t="s">
        <v>57</v>
      </c>
      <c r="F47" s="19" t="s">
        <v>48</v>
      </c>
      <c r="G47" s="22">
        <v>1.5</v>
      </c>
      <c r="H47" s="32"/>
      <c r="I47" s="32"/>
      <c r="J47" s="21">
        <f t="shared" si="20"/>
        <v>0</v>
      </c>
      <c r="K47" s="21">
        <f t="shared" si="21"/>
        <v>0</v>
      </c>
      <c r="L47" s="21">
        <f>$J47*(1+BDI_MAT)</f>
        <v>0</v>
      </c>
      <c r="M47" s="21">
        <f>$K47*(1+BDI_MDO)</f>
        <v>0</v>
      </c>
      <c r="N47" s="21">
        <f t="shared" si="22"/>
        <v>0</v>
      </c>
    </row>
    <row r="48" spans="2:14" ht="6" customHeight="1">
      <c r="E48" s="25"/>
      <c r="F48" s="25"/>
      <c r="G48" s="25"/>
      <c r="H48" s="25"/>
      <c r="I48" s="25"/>
      <c r="J48" s="25"/>
      <c r="K48" s="25"/>
      <c r="L48" s="25"/>
      <c r="M48" s="25"/>
      <c r="N48" s="25"/>
    </row>
    <row r="49" spans="2:14">
      <c r="B49" s="48" t="s">
        <v>84</v>
      </c>
      <c r="C49" s="57"/>
      <c r="D49" s="58" t="s">
        <v>178</v>
      </c>
      <c r="E49" s="59"/>
      <c r="F49" s="60"/>
      <c r="G49" s="61"/>
      <c r="H49" s="62"/>
      <c r="I49" s="62"/>
      <c r="J49" s="63">
        <f t="shared" ref="J49:N49" si="23">SUBTOTAL(9,J50:J50)</f>
        <v>0</v>
      </c>
      <c r="K49" s="63">
        <f t="shared" si="23"/>
        <v>0</v>
      </c>
      <c r="L49" s="63">
        <f t="shared" si="23"/>
        <v>0</v>
      </c>
      <c r="M49" s="63">
        <f t="shared" si="23"/>
        <v>0</v>
      </c>
      <c r="N49" s="63">
        <f t="shared" si="23"/>
        <v>0</v>
      </c>
    </row>
    <row r="50" spans="2:14" s="3" customFormat="1">
      <c r="B50" s="35" t="s">
        <v>40</v>
      </c>
      <c r="C50" s="36" t="s">
        <v>167</v>
      </c>
      <c r="D50" s="37" t="s">
        <v>168</v>
      </c>
      <c r="E50" s="38" t="s">
        <v>57</v>
      </c>
      <c r="F50" s="41" t="s">
        <v>182</v>
      </c>
      <c r="G50" s="42">
        <v>2</v>
      </c>
      <c r="H50" s="32"/>
      <c r="I50" s="32"/>
      <c r="J50" s="33">
        <f t="shared" ref="J50" si="24">$G50*$H50</f>
        <v>0</v>
      </c>
      <c r="K50" s="21">
        <f t="shared" ref="K50" si="25">$G50*$I50</f>
        <v>0</v>
      </c>
      <c r="L50" s="33">
        <f>$J50*(1+BDI_MAT)</f>
        <v>0</v>
      </c>
      <c r="M50" s="33">
        <f>$K50*(1+BDI_MDO)</f>
        <v>0</v>
      </c>
      <c r="N50" s="33">
        <f t="shared" ref="N50" si="26">SUM(L50:M50)</f>
        <v>0</v>
      </c>
    </row>
    <row r="51" spans="2:14" ht="6" customHeight="1">
      <c r="E51" s="25"/>
      <c r="F51" s="25"/>
      <c r="G51" s="25"/>
      <c r="H51" s="25"/>
      <c r="I51" s="25"/>
      <c r="J51" s="25"/>
      <c r="K51" s="25"/>
      <c r="L51" s="25"/>
      <c r="M51" s="25"/>
      <c r="N51" s="25"/>
    </row>
    <row r="52" spans="2:14">
      <c r="B52" s="2" t="s">
        <v>147</v>
      </c>
      <c r="C52" s="36"/>
      <c r="D52" s="58" t="s">
        <v>149</v>
      </c>
      <c r="E52" s="59"/>
      <c r="F52" s="60"/>
      <c r="G52" s="61"/>
      <c r="H52" s="62"/>
      <c r="I52" s="62"/>
      <c r="J52" s="63">
        <f t="shared" ref="J52:N52" si="27">SUBTOTAL(9,J53:J54)</f>
        <v>0</v>
      </c>
      <c r="K52" s="63">
        <f t="shared" si="27"/>
        <v>0</v>
      </c>
      <c r="L52" s="63">
        <f t="shared" si="27"/>
        <v>0</v>
      </c>
      <c r="M52" s="63">
        <f t="shared" si="27"/>
        <v>0</v>
      </c>
      <c r="N52" s="63">
        <f t="shared" si="27"/>
        <v>0</v>
      </c>
    </row>
    <row r="53" spans="2:14">
      <c r="B53" s="35" t="s">
        <v>42</v>
      </c>
      <c r="C53" s="36" t="s">
        <v>136</v>
      </c>
      <c r="D53" s="37" t="s">
        <v>145</v>
      </c>
      <c r="E53" s="19" t="s">
        <v>57</v>
      </c>
      <c r="F53" s="41" t="s">
        <v>154</v>
      </c>
      <c r="G53" s="42">
        <f>11</f>
        <v>11</v>
      </c>
      <c r="H53" s="49"/>
      <c r="I53" s="49"/>
      <c r="J53" s="33">
        <f t="shared" ref="J53:J54" si="28">$G53*$H53</f>
        <v>0</v>
      </c>
      <c r="K53" s="33">
        <f t="shared" ref="K53:K54" si="29">$G53*$I53</f>
        <v>0</v>
      </c>
      <c r="L53" s="33">
        <f>$J53*(1+BDI_MAT)</f>
        <v>0</v>
      </c>
      <c r="M53" s="33">
        <f>$K53*(1+BDI_MDO)</f>
        <v>0</v>
      </c>
      <c r="N53" s="33">
        <f t="shared" ref="N53:N54" si="30">SUM(L53:M53)</f>
        <v>0</v>
      </c>
    </row>
    <row r="54" spans="2:14">
      <c r="B54" s="35" t="s">
        <v>181</v>
      </c>
      <c r="C54" s="36" t="s">
        <v>137</v>
      </c>
      <c r="D54" s="37" t="s">
        <v>144</v>
      </c>
      <c r="E54" s="19" t="s">
        <v>57</v>
      </c>
      <c r="F54" s="70" t="s">
        <v>187</v>
      </c>
      <c r="G54" s="42">
        <v>1</v>
      </c>
      <c r="H54" s="49"/>
      <c r="I54" s="49"/>
      <c r="J54" s="33">
        <f t="shared" si="28"/>
        <v>0</v>
      </c>
      <c r="K54" s="33">
        <f t="shared" si="29"/>
        <v>0</v>
      </c>
      <c r="L54" s="33">
        <f>$J54*(1+BDI_MAT)</f>
        <v>0</v>
      </c>
      <c r="M54" s="33">
        <f>$K54*(1+BDI_MDO)</f>
        <v>0</v>
      </c>
      <c r="N54" s="33">
        <f t="shared" si="30"/>
        <v>0</v>
      </c>
    </row>
    <row r="55" spans="2:14" ht="6" customHeight="1">
      <c r="E55" s="25"/>
      <c r="F55" s="25"/>
      <c r="G55" s="25" t="s">
        <v>177</v>
      </c>
      <c r="H55" s="25"/>
      <c r="I55" s="25"/>
      <c r="J55" s="25"/>
      <c r="K55" s="25"/>
      <c r="L55" s="25"/>
      <c r="M55" s="25"/>
      <c r="N55" s="25"/>
    </row>
    <row r="56" spans="2:14" ht="25.5">
      <c r="B56" s="2" t="s">
        <v>148</v>
      </c>
      <c r="C56" s="23"/>
      <c r="D56" s="31" t="s">
        <v>192</v>
      </c>
      <c r="E56" s="27"/>
      <c r="F56" s="28"/>
      <c r="G56" s="29"/>
      <c r="H56" s="30"/>
      <c r="I56" s="30"/>
      <c r="J56" s="26">
        <f t="shared" ref="J56:N56" si="31">SUBTOTAL(9,J57:J58)</f>
        <v>0</v>
      </c>
      <c r="K56" s="26">
        <f t="shared" si="31"/>
        <v>0</v>
      </c>
      <c r="L56" s="26">
        <f t="shared" si="31"/>
        <v>0</v>
      </c>
      <c r="M56" s="26">
        <f t="shared" si="31"/>
        <v>0</v>
      </c>
      <c r="N56" s="26">
        <f t="shared" si="31"/>
        <v>0</v>
      </c>
    </row>
    <row r="57" spans="2:14">
      <c r="B57" s="4" t="s">
        <v>41</v>
      </c>
      <c r="C57" s="7" t="s">
        <v>150</v>
      </c>
      <c r="D57" s="8" t="s">
        <v>155</v>
      </c>
      <c r="E57" s="38" t="s">
        <v>57</v>
      </c>
      <c r="F57" s="41" t="s">
        <v>159</v>
      </c>
      <c r="G57" s="40">
        <v>30</v>
      </c>
      <c r="H57" s="32"/>
      <c r="I57" s="32"/>
      <c r="J57" s="21">
        <f t="shared" ref="J57" si="32">$G57*$H57</f>
        <v>0</v>
      </c>
      <c r="K57" s="21">
        <f t="shared" ref="K57" si="33">$G57*$I57</f>
        <v>0</v>
      </c>
      <c r="L57" s="21">
        <f>$J57*(1+BDI_MAT)</f>
        <v>0</v>
      </c>
      <c r="M57" s="21">
        <f>$K57*(1+BDI_MDO)</f>
        <v>0</v>
      </c>
      <c r="N57" s="21">
        <f t="shared" ref="N57" si="34">SUM(L57:M57)</f>
        <v>0</v>
      </c>
    </row>
    <row r="58" spans="2:14" s="79" customFormat="1">
      <c r="B58" s="71" t="s">
        <v>174</v>
      </c>
      <c r="C58" s="72" t="s">
        <v>151</v>
      </c>
      <c r="D58" s="73" t="s">
        <v>220</v>
      </c>
      <c r="E58" s="74" t="s">
        <v>201</v>
      </c>
      <c r="F58" s="75" t="s">
        <v>202</v>
      </c>
      <c r="G58" s="76">
        <v>1</v>
      </c>
      <c r="H58" s="77" t="s">
        <v>206</v>
      </c>
      <c r="I58" s="77"/>
      <c r="J58" s="78"/>
      <c r="K58" s="78"/>
      <c r="L58" s="78"/>
      <c r="M58" s="78"/>
      <c r="N58" s="78"/>
    </row>
    <row r="59" spans="2:14" ht="4.5" customHeight="1">
      <c r="B59" s="9"/>
      <c r="C59" s="10"/>
      <c r="D59" s="8"/>
      <c r="E59" s="19"/>
      <c r="F59" s="34"/>
      <c r="G59" s="19"/>
      <c r="H59" s="32"/>
      <c r="I59" s="32"/>
      <c r="J59" s="21"/>
      <c r="K59" s="21"/>
      <c r="L59" s="21"/>
      <c r="M59" s="21"/>
      <c r="N59" s="21"/>
    </row>
    <row r="60" spans="2:14">
      <c r="B60" s="2" t="s">
        <v>156</v>
      </c>
      <c r="C60" s="23"/>
      <c r="D60" s="31" t="s">
        <v>81</v>
      </c>
      <c r="E60" s="27"/>
      <c r="F60" s="28"/>
      <c r="G60" s="29"/>
      <c r="H60" s="30"/>
      <c r="I60" s="30"/>
      <c r="J60" s="26">
        <f>SUBTOTAL(9,J61:J62)</f>
        <v>0</v>
      </c>
      <c r="K60" s="26">
        <f t="shared" ref="K60:N60" si="35">SUBTOTAL(9,K61:K62)</f>
        <v>0</v>
      </c>
      <c r="L60" s="26">
        <f t="shared" si="35"/>
        <v>0</v>
      </c>
      <c r="M60" s="26">
        <f t="shared" si="35"/>
        <v>0</v>
      </c>
      <c r="N60" s="26">
        <f t="shared" si="35"/>
        <v>0</v>
      </c>
    </row>
    <row r="61" spans="2:14">
      <c r="B61" s="35" t="s">
        <v>157</v>
      </c>
      <c r="C61" s="36" t="s">
        <v>130</v>
      </c>
      <c r="D61" s="37" t="s">
        <v>135</v>
      </c>
      <c r="E61" s="38" t="s">
        <v>57</v>
      </c>
      <c r="F61" s="39" t="s">
        <v>159</v>
      </c>
      <c r="G61" s="40">
        <v>20</v>
      </c>
      <c r="H61" s="32"/>
      <c r="I61" s="32"/>
      <c r="J61" s="33">
        <f t="shared" ref="J61:J69" si="36">$G61*$H61</f>
        <v>0</v>
      </c>
      <c r="K61" s="33">
        <f t="shared" ref="K61:K66" si="37">$G61*$I61</f>
        <v>0</v>
      </c>
      <c r="L61" s="33">
        <f>$J61*(1+BDI_MAT)</f>
        <v>0</v>
      </c>
      <c r="M61" s="33">
        <f>$K61*(1+BDI_MDO)</f>
        <v>0</v>
      </c>
      <c r="N61" s="33">
        <f t="shared" ref="N61" si="38">SUM(L61:M61)</f>
        <v>0</v>
      </c>
    </row>
    <row r="62" spans="2:14" s="79" customFormat="1">
      <c r="B62" s="80" t="s">
        <v>158</v>
      </c>
      <c r="C62" s="72" t="s">
        <v>131</v>
      </c>
      <c r="D62" s="73" t="s">
        <v>165</v>
      </c>
      <c r="E62" s="74" t="s">
        <v>201</v>
      </c>
      <c r="F62" s="75" t="s">
        <v>202</v>
      </c>
      <c r="G62" s="76">
        <v>1</v>
      </c>
      <c r="H62" s="77" t="s">
        <v>207</v>
      </c>
      <c r="I62" s="77"/>
      <c r="J62" s="78"/>
      <c r="K62" s="78"/>
      <c r="L62" s="78"/>
      <c r="M62" s="78"/>
      <c r="N62" s="78"/>
    </row>
    <row r="63" spans="2:14" ht="4.5" customHeight="1">
      <c r="D63"/>
    </row>
    <row r="64" spans="2:14" ht="25.5">
      <c r="B64" s="2" t="s">
        <v>160</v>
      </c>
      <c r="C64" s="23"/>
      <c r="D64" s="31" t="s">
        <v>184</v>
      </c>
      <c r="E64" s="27"/>
      <c r="F64" s="28"/>
      <c r="G64" s="29"/>
      <c r="H64" s="30"/>
      <c r="I64" s="30"/>
      <c r="J64" s="26">
        <f>SUBTOTAL(9,J66)</f>
        <v>0</v>
      </c>
      <c r="K64" s="26">
        <f t="shared" ref="K64:N64" si="39">SUBTOTAL(9,K66)</f>
        <v>0</v>
      </c>
      <c r="L64" s="26">
        <f t="shared" si="39"/>
        <v>0</v>
      </c>
      <c r="M64" s="26">
        <f t="shared" si="39"/>
        <v>0</v>
      </c>
      <c r="N64" s="26">
        <f t="shared" si="39"/>
        <v>0</v>
      </c>
    </row>
    <row r="65" spans="2:14" ht="4.5" customHeight="1">
      <c r="D65"/>
    </row>
    <row r="66" spans="2:14" s="3" customFormat="1">
      <c r="B66" s="35" t="s">
        <v>195</v>
      </c>
      <c r="C66" s="36" t="s">
        <v>171</v>
      </c>
      <c r="D66" s="37" t="s">
        <v>143</v>
      </c>
      <c r="E66" s="38" t="s">
        <v>57</v>
      </c>
      <c r="F66" s="39" t="s">
        <v>159</v>
      </c>
      <c r="G66" s="40">
        <v>40</v>
      </c>
      <c r="H66" s="32"/>
      <c r="I66" s="32"/>
      <c r="J66" s="33">
        <f t="shared" si="36"/>
        <v>0</v>
      </c>
      <c r="K66" s="33">
        <f t="shared" si="37"/>
        <v>0</v>
      </c>
      <c r="L66" s="33">
        <f>$J66*(1+BDI_MAT)</f>
        <v>0</v>
      </c>
      <c r="M66" s="33">
        <f>$K66*(1+BDI_MDO)</f>
        <v>0</v>
      </c>
      <c r="N66" s="33">
        <f t="shared" ref="N66:N69" si="40">SUM(L66:M66)</f>
        <v>0</v>
      </c>
    </row>
    <row r="67" spans="2:14" ht="5.25" customHeight="1">
      <c r="D67"/>
    </row>
    <row r="68" spans="2:14" ht="25.5">
      <c r="B68" s="2" t="s">
        <v>161</v>
      </c>
      <c r="C68" s="23"/>
      <c r="D68" s="31" t="s">
        <v>179</v>
      </c>
      <c r="E68" s="27"/>
      <c r="F68" s="28"/>
      <c r="G68" s="29"/>
      <c r="H68" s="30"/>
      <c r="I68" s="30"/>
      <c r="J68" s="26">
        <f>SUBTOTAL(9,J69:J70)</f>
        <v>0</v>
      </c>
      <c r="K68" s="26">
        <f t="shared" ref="K68:N68" si="41">SUBTOTAL(9,K69:K70)</f>
        <v>0</v>
      </c>
      <c r="L68" s="26">
        <f t="shared" si="41"/>
        <v>0</v>
      </c>
      <c r="M68" s="26">
        <f t="shared" si="41"/>
        <v>0</v>
      </c>
      <c r="N68" s="26">
        <f t="shared" si="41"/>
        <v>0</v>
      </c>
    </row>
    <row r="69" spans="2:14" s="3" customFormat="1" ht="25.5">
      <c r="B69" s="35" t="s">
        <v>196</v>
      </c>
      <c r="C69" s="36" t="s">
        <v>170</v>
      </c>
      <c r="D69" s="37" t="s">
        <v>180</v>
      </c>
      <c r="E69" s="38" t="s">
        <v>57</v>
      </c>
      <c r="F69" s="41" t="s">
        <v>175</v>
      </c>
      <c r="G69" s="40">
        <v>40</v>
      </c>
      <c r="H69" s="32"/>
      <c r="I69" s="32"/>
      <c r="J69" s="33">
        <f t="shared" si="36"/>
        <v>0</v>
      </c>
      <c r="K69" s="33">
        <f t="shared" ref="K69" si="42">$G69*$I69</f>
        <v>0</v>
      </c>
      <c r="L69" s="33">
        <f>$J69*(1+BDI_MAT)</f>
        <v>0</v>
      </c>
      <c r="M69" s="33">
        <f>$K69*(1+BDI_MDO)</f>
        <v>0</v>
      </c>
      <c r="N69" s="33">
        <f t="shared" si="40"/>
        <v>0</v>
      </c>
    </row>
    <row r="70" spans="2:14" s="81" customFormat="1">
      <c r="B70" s="80" t="s">
        <v>197</v>
      </c>
      <c r="C70" s="72" t="s">
        <v>186</v>
      </c>
      <c r="D70" s="73" t="s">
        <v>185</v>
      </c>
      <c r="E70" s="74" t="s">
        <v>201</v>
      </c>
      <c r="F70" s="75" t="s">
        <v>202</v>
      </c>
      <c r="G70" s="76">
        <v>1</v>
      </c>
      <c r="H70" s="77" t="s">
        <v>208</v>
      </c>
      <c r="I70" s="77"/>
      <c r="J70" s="78"/>
      <c r="K70" s="78"/>
      <c r="L70" s="78"/>
      <c r="M70" s="78"/>
      <c r="N70" s="78"/>
    </row>
    <row r="71" spans="2:14" ht="5.25" customHeight="1">
      <c r="D71"/>
    </row>
    <row r="72" spans="2:14" ht="25.5">
      <c r="B72" s="2" t="s">
        <v>162</v>
      </c>
      <c r="C72" s="23"/>
      <c r="D72" s="31" t="s">
        <v>164</v>
      </c>
      <c r="E72" s="27"/>
      <c r="F72" s="28"/>
      <c r="G72" s="29"/>
      <c r="H72" s="30"/>
      <c r="I72" s="30"/>
      <c r="J72" s="26">
        <f>SUBTOTAL(9,J73)</f>
        <v>0</v>
      </c>
      <c r="K72" s="26">
        <f t="shared" ref="K72" si="43">SUBTOTAL(9,K73)</f>
        <v>0</v>
      </c>
      <c r="L72" s="26">
        <f t="shared" ref="L72" si="44">SUBTOTAL(9,L73)</f>
        <v>0</v>
      </c>
      <c r="M72" s="26">
        <f t="shared" ref="M72" si="45">SUBTOTAL(9,M73)</f>
        <v>0</v>
      </c>
      <c r="N72" s="26">
        <f t="shared" ref="N72" si="46">SUBTOTAL(9,N73)</f>
        <v>0</v>
      </c>
    </row>
    <row r="73" spans="2:14" s="3" customFormat="1">
      <c r="B73" s="35" t="s">
        <v>198</v>
      </c>
      <c r="C73" s="36" t="s">
        <v>172</v>
      </c>
      <c r="D73" s="37" t="s">
        <v>166</v>
      </c>
      <c r="E73" s="38" t="s">
        <v>57</v>
      </c>
      <c r="F73" s="41" t="s">
        <v>175</v>
      </c>
      <c r="G73" s="42">
        <v>400</v>
      </c>
      <c r="H73" s="33"/>
      <c r="I73" s="33"/>
      <c r="J73" s="33">
        <f>$G73*$H73</f>
        <v>0</v>
      </c>
      <c r="K73" s="33">
        <f>$G73*$I73</f>
        <v>0</v>
      </c>
      <c r="L73" s="33">
        <f>$J73*(1+BDI_MAT)</f>
        <v>0</v>
      </c>
      <c r="M73" s="33">
        <f>$K73*(1+BDI_MDO)</f>
        <v>0</v>
      </c>
      <c r="N73" s="33">
        <f t="shared" ref="N73" si="47">SUM(L73:M73)</f>
        <v>0</v>
      </c>
    </row>
    <row r="74" spans="2:14" s="3" customFormat="1" ht="6" customHeight="1">
      <c r="B74" s="43"/>
      <c r="C74" s="44"/>
      <c r="D74" s="37"/>
      <c r="E74" s="38"/>
      <c r="F74" s="41"/>
      <c r="G74" s="42"/>
      <c r="H74" s="33"/>
      <c r="I74" s="33"/>
      <c r="J74" s="33"/>
      <c r="K74" s="33"/>
      <c r="L74" s="33"/>
      <c r="M74" s="33"/>
      <c r="N74" s="33"/>
    </row>
    <row r="75" spans="2:14" s="3" customFormat="1" ht="25.5">
      <c r="B75" s="2" t="s">
        <v>169</v>
      </c>
      <c r="C75" s="23"/>
      <c r="D75" s="31" t="s">
        <v>163</v>
      </c>
      <c r="E75" s="27"/>
      <c r="F75" s="28"/>
      <c r="G75" s="29"/>
      <c r="H75" s="30"/>
      <c r="I75" s="30"/>
      <c r="J75" s="26">
        <f t="shared" ref="J75:M75" si="48">SUBTOTAL(9,J76:J77)</f>
        <v>0</v>
      </c>
      <c r="K75" s="26">
        <f t="shared" si="48"/>
        <v>0</v>
      </c>
      <c r="L75" s="26">
        <f t="shared" si="48"/>
        <v>0</v>
      </c>
      <c r="M75" s="26">
        <f t="shared" si="48"/>
        <v>0</v>
      </c>
      <c r="N75" s="26">
        <f>SUBTOTAL(9,N76:N77)</f>
        <v>0</v>
      </c>
    </row>
    <row r="76" spans="2:14" s="3" customFormat="1" ht="25.5">
      <c r="B76" s="35" t="s">
        <v>199</v>
      </c>
      <c r="C76" s="36" t="s">
        <v>173</v>
      </c>
      <c r="D76" s="37" t="s">
        <v>189</v>
      </c>
      <c r="E76" s="38" t="s">
        <v>57</v>
      </c>
      <c r="F76" s="41" t="s">
        <v>176</v>
      </c>
      <c r="G76" s="42">
        <v>1</v>
      </c>
      <c r="H76" s="33"/>
      <c r="I76" s="33"/>
      <c r="J76" s="33">
        <f>$G76*$H76</f>
        <v>0</v>
      </c>
      <c r="K76" s="33">
        <f>$G76*$I76</f>
        <v>0</v>
      </c>
      <c r="L76" s="33">
        <f>$J76*(1+BDI_MAT)</f>
        <v>0</v>
      </c>
      <c r="M76" s="33">
        <f>$K76*(1+BDI_MDO)</f>
        <v>0</v>
      </c>
      <c r="N76" s="33">
        <f t="shared" ref="N76" si="49">SUM(L76:M76)</f>
        <v>0</v>
      </c>
    </row>
    <row r="77" spans="2:14" s="81" customFormat="1">
      <c r="B77" s="80" t="s">
        <v>200</v>
      </c>
      <c r="C77" s="72" t="s">
        <v>173</v>
      </c>
      <c r="D77" s="73" t="s">
        <v>221</v>
      </c>
      <c r="E77" s="82" t="s">
        <v>201</v>
      </c>
      <c r="F77" s="75" t="s">
        <v>202</v>
      </c>
      <c r="G77" s="76">
        <v>1</v>
      </c>
      <c r="H77" s="78" t="s">
        <v>209</v>
      </c>
      <c r="I77" s="78"/>
      <c r="J77" s="78"/>
      <c r="K77" s="78"/>
      <c r="L77" s="78"/>
      <c r="M77" s="78"/>
      <c r="N77" s="78"/>
    </row>
    <row r="78" spans="2:14">
      <c r="B78" s="2" t="s">
        <v>211</v>
      </c>
      <c r="C78" s="23"/>
      <c r="D78" s="31" t="s">
        <v>213</v>
      </c>
      <c r="E78" s="27"/>
      <c r="F78" s="28"/>
      <c r="G78" s="29"/>
      <c r="H78" s="30"/>
      <c r="I78" s="30"/>
      <c r="J78" s="26">
        <f t="shared" ref="J78:M78" si="50">SUBTOTAL(9,J79:J80)</f>
        <v>0</v>
      </c>
      <c r="K78" s="26">
        <f t="shared" si="50"/>
        <v>0</v>
      </c>
      <c r="L78" s="26">
        <f t="shared" si="50"/>
        <v>0</v>
      </c>
      <c r="M78" s="26">
        <f t="shared" si="50"/>
        <v>0</v>
      </c>
      <c r="N78" s="26">
        <f>SUBTOTAL(9,N79:N80)</f>
        <v>0</v>
      </c>
    </row>
    <row r="79" spans="2:14" ht="25.5">
      <c r="B79" s="35" t="s">
        <v>212</v>
      </c>
      <c r="C79" s="36" t="s">
        <v>214</v>
      </c>
      <c r="D79" s="37" t="s">
        <v>215</v>
      </c>
      <c r="E79" s="38" t="s">
        <v>57</v>
      </c>
      <c r="F79" s="41" t="s">
        <v>176</v>
      </c>
      <c r="G79" s="42">
        <v>4</v>
      </c>
      <c r="H79" s="33"/>
      <c r="I79" s="33"/>
      <c r="J79" s="33">
        <f>$G79*$H79</f>
        <v>0</v>
      </c>
      <c r="K79" s="33">
        <f>$G79*$I79</f>
        <v>0</v>
      </c>
      <c r="L79" s="33">
        <f>$J79*(1+BDI_MAT)</f>
        <v>0</v>
      </c>
      <c r="M79" s="33">
        <f>$K79*(1+BDI_MDO)</f>
        <v>0</v>
      </c>
      <c r="N79" s="33">
        <f t="shared" ref="N79" si="51">SUM(L79:M79)</f>
        <v>0</v>
      </c>
    </row>
    <row r="80" spans="2:14">
      <c r="B80" s="90" t="s">
        <v>216</v>
      </c>
      <c r="C80" s="91" t="s">
        <v>217</v>
      </c>
      <c r="D80" s="89" t="s">
        <v>218</v>
      </c>
      <c r="E80" s="92" t="s">
        <v>35</v>
      </c>
      <c r="F80" s="93" t="s">
        <v>202</v>
      </c>
      <c r="G80" s="94">
        <v>1000</v>
      </c>
      <c r="H80" s="95"/>
      <c r="I80" s="88"/>
      <c r="J80" s="33">
        <f>$G80*$H80</f>
        <v>0</v>
      </c>
      <c r="K80" s="33">
        <f>$G80*$I80</f>
        <v>0</v>
      </c>
      <c r="L80" s="33">
        <f>$J80*(1+BDI_MAT)</f>
        <v>0</v>
      </c>
      <c r="M80" s="33">
        <f>$K80*(1+BDI_MDO)</f>
        <v>0</v>
      </c>
      <c r="N80" s="33">
        <f t="shared" ref="N80" si="52">SUM(L80:M80)</f>
        <v>0</v>
      </c>
    </row>
    <row r="81" spans="1:14">
      <c r="B81" s="9"/>
      <c r="C81" s="10"/>
      <c r="D81" s="8"/>
      <c r="E81" s="84"/>
      <c r="F81" s="84"/>
      <c r="G81" s="85"/>
      <c r="H81" s="86"/>
      <c r="I81" s="87"/>
      <c r="J81" s="21"/>
      <c r="K81" s="21"/>
      <c r="L81" s="24"/>
      <c r="M81" s="24"/>
      <c r="N81" s="24"/>
    </row>
    <row r="82" spans="1:14">
      <c r="B82" s="99" t="s">
        <v>33</v>
      </c>
      <c r="C82" s="100"/>
      <c r="D82" s="100"/>
      <c r="E82" s="100"/>
      <c r="F82" s="100"/>
      <c r="G82" s="100"/>
      <c r="H82" s="100"/>
      <c r="I82" s="101" t="s">
        <v>32</v>
      </c>
      <c r="J82" s="11">
        <f t="shared" ref="J82:M82" si="53">SUBTOTAL(9,J7:J77)</f>
        <v>0</v>
      </c>
      <c r="K82" s="11">
        <f t="shared" si="53"/>
        <v>0</v>
      </c>
      <c r="L82" s="11">
        <f t="shared" si="53"/>
        <v>0</v>
      </c>
      <c r="M82" s="11">
        <f t="shared" si="53"/>
        <v>0</v>
      </c>
      <c r="N82" s="11">
        <f>SUBTOTAL(9,N7:N77)</f>
        <v>0</v>
      </c>
    </row>
    <row r="83" spans="1:14">
      <c r="B83" s="96" t="s">
        <v>18</v>
      </c>
      <c r="C83" s="97"/>
      <c r="D83" s="97"/>
      <c r="E83" s="97"/>
      <c r="F83" s="97"/>
      <c r="G83" s="97"/>
      <c r="H83" s="97"/>
      <c r="I83" s="98"/>
      <c r="J83" s="102">
        <f>SUM(J82:K82)</f>
        <v>0</v>
      </c>
      <c r="K83" s="103"/>
      <c r="L83" s="12"/>
      <c r="M83" s="12"/>
      <c r="N83" s="12"/>
    </row>
    <row r="84" spans="1:14">
      <c r="B84" s="96" t="s">
        <v>19</v>
      </c>
      <c r="C84" s="97"/>
      <c r="D84" s="97"/>
      <c r="E84" s="97"/>
      <c r="F84" s="97"/>
      <c r="G84" s="97"/>
      <c r="H84" s="97"/>
      <c r="I84" s="98"/>
      <c r="J84" s="13">
        <v>0.19900000000000001</v>
      </c>
      <c r="K84" s="13">
        <v>0.27589999999999998</v>
      </c>
      <c r="L84" s="12"/>
      <c r="M84" s="12"/>
      <c r="N84" s="12"/>
    </row>
    <row r="85" spans="1:14">
      <c r="B85" s="96" t="s">
        <v>20</v>
      </c>
      <c r="C85" s="97"/>
      <c r="D85" s="97"/>
      <c r="E85" s="97"/>
      <c r="F85" s="97"/>
      <c r="G85" s="97"/>
      <c r="H85" s="97"/>
      <c r="I85" s="98"/>
      <c r="J85" s="12">
        <f>J82*BDI_MAT</f>
        <v>0</v>
      </c>
      <c r="K85" s="12">
        <f>K82*BDI_MDO</f>
        <v>0</v>
      </c>
      <c r="L85" s="12"/>
      <c r="M85" s="12"/>
      <c r="N85" s="12"/>
    </row>
    <row r="86" spans="1:14">
      <c r="B86" s="96" t="s">
        <v>21</v>
      </c>
      <c r="C86" s="97"/>
      <c r="D86" s="97"/>
      <c r="E86" s="97"/>
      <c r="F86" s="97"/>
      <c r="G86" s="97"/>
      <c r="H86" s="97"/>
      <c r="I86" s="98"/>
      <c r="J86" s="14">
        <f>J82+J85</f>
        <v>0</v>
      </c>
      <c r="K86" s="14">
        <f>K82+K85</f>
        <v>0</v>
      </c>
      <c r="L86" s="12"/>
      <c r="M86" s="12"/>
      <c r="N86" s="12"/>
    </row>
    <row r="87" spans="1:14">
      <c r="B87" s="96" t="s">
        <v>7</v>
      </c>
      <c r="C87" s="97"/>
      <c r="D87" s="97"/>
      <c r="E87" s="97"/>
      <c r="F87" s="97"/>
      <c r="G87" s="97"/>
      <c r="H87" s="97"/>
      <c r="I87" s="98"/>
      <c r="J87" s="102">
        <f>J86+K86</f>
        <v>0</v>
      </c>
      <c r="K87" s="103"/>
      <c r="L87" s="12"/>
      <c r="M87" s="12"/>
      <c r="N87" s="12"/>
    </row>
    <row r="88" spans="1:14">
      <c r="B88" s="50"/>
      <c r="C88" s="50"/>
      <c r="D88" s="50"/>
      <c r="E88" s="50"/>
      <c r="F88" s="50"/>
      <c r="G88" s="50"/>
      <c r="H88" s="50"/>
      <c r="I88" s="50"/>
      <c r="J88" s="51"/>
      <c r="K88" s="51"/>
      <c r="L88" s="51"/>
      <c r="M88" s="51"/>
      <c r="N88" s="51"/>
    </row>
    <row r="89" spans="1:14" ht="18">
      <c r="B89" s="50"/>
      <c r="C89" s="50"/>
      <c r="D89" s="56"/>
      <c r="E89" s="50" t="s">
        <v>194</v>
      </c>
      <c r="F89" s="50"/>
      <c r="G89" s="50"/>
      <c r="H89" s="50"/>
      <c r="I89" s="50"/>
      <c r="J89" s="51"/>
      <c r="K89" s="51"/>
      <c r="L89" s="51"/>
      <c r="M89" s="51"/>
      <c r="N89" s="51"/>
    </row>
    <row r="90" spans="1:14">
      <c r="B90" s="50"/>
      <c r="C90" s="50"/>
      <c r="D90" s="52"/>
      <c r="E90" s="53" t="s">
        <v>190</v>
      </c>
      <c r="F90" s="53">
        <f>K86</f>
        <v>0</v>
      </c>
      <c r="G90" s="50"/>
      <c r="H90" s="50"/>
      <c r="I90" s="50"/>
      <c r="J90" s="51"/>
      <c r="K90" s="51"/>
      <c r="L90" s="51"/>
      <c r="M90" s="51"/>
      <c r="N90" s="51"/>
    </row>
    <row r="91" spans="1:14">
      <c r="B91" s="50"/>
      <c r="C91" s="50"/>
      <c r="D91" s="53"/>
      <c r="E91" s="53" t="s">
        <v>191</v>
      </c>
      <c r="F91" s="53">
        <f>J86-N70-N62-N58-N77</f>
        <v>0</v>
      </c>
      <c r="G91" s="50"/>
      <c r="H91" s="50"/>
      <c r="I91" s="50"/>
      <c r="J91" s="51"/>
      <c r="K91" s="51"/>
      <c r="L91" s="51"/>
      <c r="M91" s="51"/>
      <c r="N91" s="51"/>
    </row>
    <row r="92" spans="1:14">
      <c r="B92" s="50"/>
      <c r="C92" s="50"/>
      <c r="D92" s="54"/>
      <c r="E92" s="54" t="s">
        <v>203</v>
      </c>
      <c r="F92" s="54">
        <f>SUM(F90:F91)</f>
        <v>0</v>
      </c>
      <c r="G92" s="50"/>
      <c r="H92" s="50"/>
      <c r="I92" s="50"/>
      <c r="J92" s="51"/>
      <c r="K92" s="51"/>
      <c r="L92" s="51"/>
      <c r="M92" s="51"/>
      <c r="N92" s="51"/>
    </row>
    <row r="93" spans="1:14" ht="9" customHeight="1">
      <c r="A93" s="50"/>
      <c r="B93" s="50"/>
      <c r="C93" s="50"/>
      <c r="D93" s="50"/>
      <c r="E93" s="50"/>
      <c r="F93" s="50"/>
      <c r="G93" s="50"/>
      <c r="H93" s="50"/>
      <c r="I93" s="50"/>
      <c r="J93" s="51"/>
      <c r="K93" s="51"/>
      <c r="L93" s="51"/>
      <c r="M93" s="51"/>
      <c r="N93" s="51"/>
    </row>
    <row r="94" spans="1:14">
      <c r="B94" s="50"/>
      <c r="C94" s="50"/>
      <c r="D94" s="54"/>
      <c r="E94" s="54" t="s">
        <v>204</v>
      </c>
      <c r="F94" s="54">
        <f>N70+N62+N58+N77</f>
        <v>0</v>
      </c>
      <c r="G94" s="50"/>
      <c r="H94" s="50"/>
      <c r="I94" s="50"/>
      <c r="J94" s="51"/>
      <c r="K94" s="51"/>
      <c r="L94" s="51"/>
      <c r="M94" s="51"/>
      <c r="N94" s="51"/>
    </row>
    <row r="95" spans="1:14" ht="6.75" customHeight="1">
      <c r="B95" s="50"/>
      <c r="C95" s="50"/>
      <c r="D95" s="50"/>
      <c r="E95" s="50"/>
      <c r="F95" s="50"/>
      <c r="G95" s="50"/>
      <c r="H95" s="50"/>
      <c r="I95" s="50"/>
      <c r="J95" s="51"/>
      <c r="K95" s="51"/>
      <c r="L95" s="51"/>
      <c r="M95" s="51"/>
      <c r="N95" s="51"/>
    </row>
    <row r="96" spans="1:14">
      <c r="B96" s="50"/>
      <c r="C96" s="50"/>
      <c r="D96" s="55"/>
      <c r="E96" s="55" t="s">
        <v>193</v>
      </c>
      <c r="F96" s="55">
        <f>SUM(F92:F94)</f>
        <v>0</v>
      </c>
      <c r="G96" s="50"/>
      <c r="H96" s="50"/>
      <c r="I96" s="50"/>
      <c r="J96" s="51"/>
      <c r="K96" s="51"/>
      <c r="L96" s="51"/>
      <c r="M96" s="51"/>
      <c r="N96" s="51"/>
    </row>
    <row r="97" spans="2:14">
      <c r="B97" s="50"/>
      <c r="C97" s="50"/>
      <c r="D97" s="50"/>
      <c r="E97" s="50"/>
      <c r="F97" s="50"/>
      <c r="G97" s="50"/>
      <c r="H97" s="50"/>
      <c r="I97" s="50"/>
      <c r="J97" s="51"/>
      <c r="K97" s="51"/>
      <c r="L97" s="51"/>
      <c r="M97" s="51"/>
      <c r="N97" s="51"/>
    </row>
  </sheetData>
  <mergeCells count="21">
    <mergeCell ref="J87:K87"/>
    <mergeCell ref="J83:K83"/>
    <mergeCell ref="N4:N5"/>
    <mergeCell ref="B1:D3"/>
    <mergeCell ref="E1:K1"/>
    <mergeCell ref="E2:J3"/>
    <mergeCell ref="B4:B5"/>
    <mergeCell ref="C4:C5"/>
    <mergeCell ref="D4:D5"/>
    <mergeCell ref="E4:E5"/>
    <mergeCell ref="F4:F5"/>
    <mergeCell ref="G4:G5"/>
    <mergeCell ref="H4:I4"/>
    <mergeCell ref="J4:K4"/>
    <mergeCell ref="L4:M4"/>
    <mergeCell ref="B86:I86"/>
    <mergeCell ref="B87:I87"/>
    <mergeCell ref="B82:I82"/>
    <mergeCell ref="B83:I83"/>
    <mergeCell ref="B84:I84"/>
    <mergeCell ref="B85:I85"/>
  </mergeCells>
  <phoneticPr fontId="47" type="noConversion"/>
  <conditionalFormatting sqref="B7:N8 B10:N11 B13:N27 B29:N33 B35:N40 B42:N62 B64:N64 B66:N66 B68:N70 B72:N81">
    <cfRule type="expression" dxfId="0" priority="86">
      <formula>IF(AND(#REF!&lt;&gt;"",#REF!=""),TRUE,FALSE)</formula>
    </cfRule>
  </conditionalFormatting>
  <pageMargins left="0.51181102362204722" right="0.51181102362204722" top="0.78740157480314965" bottom="0.78740157480314965" header="0.31496062992125984" footer="0.31496062992125984"/>
  <pageSetup paperSize="9" scale="57" fitToHeight="0" orientation="landscape" r:id="rId1"/>
  <colBreaks count="1" manualBreakCount="1">
    <brk id="13" max="8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4</vt:i4>
      </vt:variant>
    </vt:vector>
  </HeadingPairs>
  <TitlesOfParts>
    <vt:vector size="5" baseType="lpstr">
      <vt:lpstr>Sintetico - GERAL</vt:lpstr>
      <vt:lpstr>'Sintetico - GERAL'!Area_de_impressao</vt:lpstr>
      <vt:lpstr>'Sintetico - GERAL'!BDI_MAT</vt:lpstr>
      <vt:lpstr>'Sintetico - GERAL'!BDI_MDO</vt:lpstr>
      <vt:lpstr>'Sintetico - GERAL'!Titulos_de_impressao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de Sa Moreira e Silva</dc:creator>
  <cp:lastModifiedBy>Paulo Henrique Almeida Lima</cp:lastModifiedBy>
  <cp:lastPrinted>2024-12-04T18:46:05Z</cp:lastPrinted>
  <dcterms:created xsi:type="dcterms:W3CDTF">2015-10-01T18:13:15Z</dcterms:created>
  <dcterms:modified xsi:type="dcterms:W3CDTF">2025-02-14T13:28:14Z</dcterms:modified>
</cp:coreProperties>
</file>