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63350\Documents\"/>
    </mc:Choice>
  </mc:AlternateContent>
  <xr:revisionPtr revIDLastSave="0" documentId="8_{D2E9A8D3-CD87-4203-8A55-7A144A931251}" xr6:coauthVersionLast="47" xr6:coauthVersionMax="47" xr10:uidLastSave="{00000000-0000-0000-0000-000000000000}"/>
  <bookViews>
    <workbookView xWindow="-120" yWindow="-120" windowWidth="29040" windowHeight="15840" xr2:uid="{3E634968-0924-4517-BA01-AD3B7C07C97B}"/>
  </bookViews>
  <sheets>
    <sheet name="BDI" sheetId="1" r:id="rId1"/>
    <sheet name="Planilha1" sheetId="2" r:id="rId2"/>
  </sheets>
  <definedNames>
    <definedName name="_xlnm.Print_Area" localSheetId="0">BDI!$A$1:$D$50</definedName>
    <definedName name="BDI_MAT">BDI!$C$26</definedName>
    <definedName name="BDI_MO">BDI!$B$26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3" i="2" l="1"/>
  <c r="J4" i="2"/>
  <c r="K4" i="2"/>
  <c r="K3" i="2"/>
  <c r="J3" i="2"/>
  <c r="F3" i="2"/>
  <c r="G3" i="2"/>
  <c r="G6" i="2" s="1"/>
  <c r="G7" i="2"/>
  <c r="E15" i="2"/>
  <c r="H4" i="2"/>
  <c r="H3" i="2"/>
  <c r="F4" i="2"/>
  <c r="G4" i="2" s="1"/>
  <c r="E4" i="2"/>
  <c r="E3" i="2"/>
  <c r="D10" i="2"/>
  <c r="C25" i="1"/>
  <c r="B25" i="1"/>
  <c r="C21" i="1"/>
  <c r="C19" i="1"/>
  <c r="B19" i="1"/>
  <c r="C18" i="1"/>
  <c r="C17" i="1"/>
  <c r="B17" i="1"/>
  <c r="B20" i="1" s="1"/>
  <c r="C15" i="1"/>
  <c r="C20" i="1" s="1"/>
  <c r="C26" i="1" s="1"/>
  <c r="B15" i="1"/>
  <c r="L11" i="1"/>
  <c r="B26" i="1" l="1"/>
</calcChain>
</file>

<file path=xl/sharedStrings.xml><?xml version="1.0" encoding="utf-8"?>
<sst xmlns="http://schemas.openxmlformats.org/spreadsheetml/2006/main" count="44" uniqueCount="44">
  <si>
    <t>SECRETARIA DE MANUTENÇÃO E PROJETOS</t>
  </si>
  <si>
    <t>ACÓRDÃO 2.622/2013 TCU</t>
  </si>
  <si>
    <t>DISCRIMINAÇÃO</t>
  </si>
  <si>
    <t>1º QUARTIL</t>
  </si>
  <si>
    <t>MÉDIA</t>
  </si>
  <si>
    <t>3º QUARTIL</t>
  </si>
  <si>
    <t>ADMINISTRAÇÃO CENTRAL (AC)</t>
  </si>
  <si>
    <t>AC</t>
  </si>
  <si>
    <t>S+R+G</t>
  </si>
  <si>
    <t>SEGURO (S)</t>
  </si>
  <si>
    <t>GARANTIAS (G)</t>
  </si>
  <si>
    <t>S+G</t>
  </si>
  <si>
    <t>RISCOS (R)</t>
  </si>
  <si>
    <t>R</t>
  </si>
  <si>
    <t>ref. ao 1º fator</t>
  </si>
  <si>
    <t>DESPESAS FINANCEIRAS (DF)</t>
  </si>
  <si>
    <t>ref. ao 2º fator</t>
  </si>
  <si>
    <t>DF</t>
  </si>
  <si>
    <t>ref. ao 3º fator</t>
  </si>
  <si>
    <t>L</t>
  </si>
  <si>
    <t>(1+AC+S+R+G) x (1+DF) x (1+L)</t>
  </si>
  <si>
    <t>PIS</t>
  </si>
  <si>
    <t>COFINS</t>
  </si>
  <si>
    <t>(CÓDIGO TRIBUTÁRIO DO MUNICÍPIO) ISSQN</t>
  </si>
  <si>
    <t>(depende da legislação tributária municipal)</t>
  </si>
  <si>
    <t>(CONTRIB. PREV. SOBRE RECEITA BRUTA) CPRB</t>
  </si>
  <si>
    <t>( 1 – I )</t>
  </si>
  <si>
    <t>BDI</t>
  </si>
  <si>
    <t>FÓRMULA EMPREGADA</t>
  </si>
  <si>
    <t>ESSES VALORES não INCLUIRAM O IPRB, CONFORME OBSERVA O próprio ACORDAO</t>
  </si>
  <si>
    <t>Fonte: 
BRASIL. Tribunal de Contas da União. Orientações para elaboração de planilhas orçamentárias de Obras Públicas. Brasília: TCU, 2014.(p.86)</t>
  </si>
  <si>
    <t>ISS do municipio 5% .</t>
  </si>
  <si>
    <t>SERVIÇOS</t>
  </si>
  <si>
    <t>SOMENTE MATERIAIS</t>
  </si>
  <si>
    <t>REMUNERAÇÃO BRUTA (L)</t>
  </si>
  <si>
    <t>Chiller</t>
  </si>
  <si>
    <t>VRF</t>
  </si>
  <si>
    <t>anual</t>
  </si>
  <si>
    <t>mensal</t>
  </si>
  <si>
    <t>preventiva</t>
  </si>
  <si>
    <t>corretiva</t>
  </si>
  <si>
    <t>peças e serviços</t>
  </si>
  <si>
    <t>peças</t>
  </si>
  <si>
    <t>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</si>
</sst>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AC+S+R+G = &quot;0.00%"/>
    <numFmt numFmtId="165" formatCode="&quot;DF = &quot;0.00%"/>
    <numFmt numFmtId="166" formatCode="&quot;L = &quot;0.00%"/>
    <numFmt numFmtId="167" formatCode="&quot; = &quot;0.00"/>
    <numFmt numFmtId="168" formatCode="&quot;BDI = &quot;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6E6FF"/>
        <bgColor rgb="FFE6E6FF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right"/>
    </xf>
    <xf numFmtId="10" fontId="4" fillId="0" borderId="1" xfId="1" applyNumberFormat="1" applyFont="1" applyBorder="1" applyAlignment="1">
      <alignment horizontal="center"/>
    </xf>
    <xf numFmtId="0" fontId="4" fillId="0" borderId="0" xfId="1" applyFont="1"/>
    <xf numFmtId="10" fontId="4" fillId="0" borderId="0" xfId="1" applyNumberFormat="1" applyFont="1" applyAlignment="1">
      <alignment horizontal="left"/>
    </xf>
    <xf numFmtId="0" fontId="5" fillId="3" borderId="1" xfId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center"/>
    </xf>
    <xf numFmtId="10" fontId="4" fillId="0" borderId="0" xfId="1" applyNumberFormat="1" applyFont="1"/>
    <xf numFmtId="0" fontId="3" fillId="2" borderId="1" xfId="1" applyFont="1" applyFill="1" applyBorder="1" applyAlignment="1">
      <alignment horizontal="right"/>
    </xf>
    <xf numFmtId="167" fontId="4" fillId="2" borderId="1" xfId="1" applyNumberFormat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10" fontId="4" fillId="0" borderId="1" xfId="1" applyNumberFormat="1" applyFont="1" applyBorder="1"/>
    <xf numFmtId="0" fontId="4" fillId="0" borderId="0" xfId="1" applyFont="1" applyAlignment="1">
      <alignment horizontal="left" wrapText="1"/>
    </xf>
    <xf numFmtId="4" fontId="0" fillId="0" borderId="0" xfId="0" applyNumberFormat="1"/>
    <xf numFmtId="0" fontId="3" fillId="0" borderId="0" xfId="1" applyFont="1" applyAlignment="1">
      <alignment horizontal="center"/>
    </xf>
    <xf numFmtId="0" fontId="2" fillId="0" borderId="0" xfId="1" applyFont="1"/>
  </cellXfs>
  <cellStyles count="2">
    <cellStyle name="Normal" xfId="0" builtinId="0"/>
    <cellStyle name="Normal 2" xfId="1" xr:uid="{296B1FEF-FD1F-423B-B173-50BD47EFA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29</xdr:row>
      <xdr:rowOff>28575</xdr:rowOff>
    </xdr:from>
    <xdr:ext cx="3981450" cy="15525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A6695BB-CE8D-4B9B-A466-83E54795C37E}"/>
            </a:ext>
          </a:extLst>
        </xdr:cNvPr>
        <xdr:cNvSpPr/>
      </xdr:nvSpPr>
      <xdr:spPr>
        <a:xfrm>
          <a:off x="847725" y="6400800"/>
          <a:ext cx="3981450" cy="1552575"/>
        </a:xfrm>
        <a:prstGeom prst="rect">
          <a:avLst/>
        </a:prstGeom>
        <a:noFill/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mbria Math"/>
              <a:ea typeface="Cambria Math"/>
              <a:cs typeface="Cambria Math"/>
              <a:sym typeface="Cambria Math"/>
            </a:rPr>
            <a:t>𝐵𝐷𝐼=[ (1+(𝐴𝐶+𝑆+𝑅+𝐺))(1+𝐷𝐹)(1+𝐿)/((1−𝐼))−1]𝑥100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Em que: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  é a taxa de rateio da administração central;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 é uma taxa representativa de seguros;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 corresponde aos riscos e imprevistos;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G é a taxa que representa o ônus das garantias exigidas em edital;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DF é a taxa representativa das despesas financeiras;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 corresponde à remuneração bruta do construtor;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 é a taxa representativa dos tributos incidentes sobre o preço de venda (PIS, Cofins, CPRB e ISS)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114A-912D-45B2-A614-875348E6671F}">
  <sheetPr>
    <tabColor rgb="FFB4C6E7"/>
  </sheetPr>
  <dimension ref="A1:AF1000"/>
  <sheetViews>
    <sheetView tabSelected="1" view="pageBreakPreview" zoomScaleNormal="100" zoomScaleSheetLayoutView="100" workbookViewId="0">
      <selection activeCell="D1" sqref="A1:D1"/>
    </sheetView>
  </sheetViews>
  <sheetFormatPr defaultColWidth="14.42578125" defaultRowHeight="15" customHeight="1" x14ac:dyDescent="0.2"/>
  <cols>
    <col min="1" max="1" width="73.42578125" style="3" customWidth="1"/>
    <col min="2" max="3" width="28.7109375" style="3" customWidth="1"/>
    <col min="4" max="4" width="8.7109375" style="3" customWidth="1"/>
    <col min="5" max="17" width="8.7109375" style="3" hidden="1" customWidth="1"/>
    <col min="18" max="32" width="8.7109375" style="3" customWidth="1"/>
    <col min="33" max="16384" width="14.42578125" style="3"/>
  </cols>
  <sheetData>
    <row r="1" spans="1:32" ht="54.75" customHeight="1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.75" x14ac:dyDescent="0.25">
      <c r="A3" s="26"/>
      <c r="B3" s="27"/>
      <c r="C3" s="2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5.75" x14ac:dyDescent="0.25">
      <c r="A4" s="26"/>
      <c r="B4" s="27"/>
      <c r="C4" s="2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5.75" x14ac:dyDescent="0.25">
      <c r="A5" s="26" t="s">
        <v>0</v>
      </c>
      <c r="B5" s="27"/>
      <c r="C5" s="2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5.75" x14ac:dyDescent="0.25">
      <c r="A6" s="26"/>
      <c r="B6" s="27"/>
      <c r="C6" s="2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2">
      <c r="A7" s="4"/>
      <c r="B7" s="12"/>
      <c r="C7" s="12"/>
      <c r="D7" s="12"/>
      <c r="E7" s="12"/>
      <c r="F7" s="5"/>
      <c r="G7" s="5"/>
      <c r="H7" s="6"/>
      <c r="I7" s="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x14ac:dyDescent="0.2">
      <c r="A8" s="7" t="s">
        <v>31</v>
      </c>
      <c r="B8" s="12"/>
      <c r="C8" s="12"/>
      <c r="D8" s="12"/>
      <c r="E8" s="12"/>
      <c r="F8" s="5"/>
      <c r="G8" s="5" t="s">
        <v>1</v>
      </c>
      <c r="H8" s="5"/>
      <c r="I8" s="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x14ac:dyDescent="0.2">
      <c r="A9" s="4"/>
      <c r="B9" s="12"/>
      <c r="C9" s="12"/>
      <c r="D9" s="12"/>
      <c r="E9" s="12"/>
      <c r="F9" s="5"/>
      <c r="G9" s="5"/>
      <c r="H9" s="6"/>
      <c r="I9" s="6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.75" x14ac:dyDescent="0.2">
      <c r="A10" s="8" t="s">
        <v>2</v>
      </c>
      <c r="B10" s="9" t="s">
        <v>32</v>
      </c>
      <c r="C10" s="9" t="s">
        <v>33</v>
      </c>
      <c r="D10" s="12"/>
      <c r="E10" s="12"/>
      <c r="F10" s="5"/>
      <c r="G10" s="5" t="s">
        <v>3</v>
      </c>
      <c r="H10" s="5" t="s">
        <v>4</v>
      </c>
      <c r="I10" s="5" t="s">
        <v>5</v>
      </c>
      <c r="J10" s="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">
      <c r="A11" s="10" t="s">
        <v>6</v>
      </c>
      <c r="B11" s="11">
        <v>0.02</v>
      </c>
      <c r="C11" s="11">
        <v>0.02</v>
      </c>
      <c r="D11" s="12"/>
      <c r="E11" s="12"/>
      <c r="F11" s="5" t="s">
        <v>7</v>
      </c>
      <c r="G11" s="11">
        <v>0.03</v>
      </c>
      <c r="H11" s="11">
        <v>0.04</v>
      </c>
      <c r="I11" s="11">
        <v>5.5E-2</v>
      </c>
      <c r="J11" s="12"/>
      <c r="K11" s="12" t="s">
        <v>8</v>
      </c>
      <c r="L11" s="13">
        <f>0.97/100</f>
        <v>9.7000000000000003E-3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x14ac:dyDescent="0.2">
      <c r="A12" s="10" t="s">
        <v>9</v>
      </c>
      <c r="B12" s="11">
        <v>4.0000000000000001E-3</v>
      </c>
      <c r="C12" s="11">
        <v>1.5E-3</v>
      </c>
      <c r="D12" s="12"/>
      <c r="E12" s="12"/>
      <c r="F12" s="5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x14ac:dyDescent="0.2">
      <c r="A13" s="10" t="s">
        <v>10</v>
      </c>
      <c r="B13" s="11">
        <v>4.0000000000000001E-3</v>
      </c>
      <c r="C13" s="11">
        <v>1.5E-3</v>
      </c>
      <c r="D13" s="12"/>
      <c r="E13" s="12"/>
      <c r="F13" s="5" t="s">
        <v>11</v>
      </c>
      <c r="G13" s="11">
        <v>8.0000000000000002E-3</v>
      </c>
      <c r="H13" s="11">
        <v>8.0000000000000002E-3</v>
      </c>
      <c r="I13" s="11">
        <v>0.01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x14ac:dyDescent="0.2">
      <c r="A14" s="10" t="s">
        <v>12</v>
      </c>
      <c r="B14" s="11">
        <v>9.7000000000000003E-3</v>
      </c>
      <c r="C14" s="11">
        <v>5.5999999999999999E-3</v>
      </c>
      <c r="D14" s="12"/>
      <c r="E14" s="12"/>
      <c r="F14" s="5" t="s">
        <v>13</v>
      </c>
      <c r="G14" s="11">
        <v>9.7000000000000003E-3</v>
      </c>
      <c r="H14" s="11">
        <v>1.2699999999999999E-2</v>
      </c>
      <c r="I14" s="11">
        <v>1.2699999999999999E-2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x14ac:dyDescent="0.2">
      <c r="A15" s="14" t="s">
        <v>14</v>
      </c>
      <c r="B15" s="15">
        <f t="shared" ref="B15:C15" si="0">SUM(B11:B14)</f>
        <v>3.7699999999999997E-2</v>
      </c>
      <c r="C15" s="15">
        <f t="shared" si="0"/>
        <v>2.8600000000000004E-2</v>
      </c>
      <c r="D15" s="12"/>
      <c r="E15" s="12"/>
      <c r="F15" s="5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x14ac:dyDescent="0.2">
      <c r="A16" s="10" t="s">
        <v>15</v>
      </c>
      <c r="B16" s="11">
        <v>5.8999999999999999E-3</v>
      </c>
      <c r="C16" s="11">
        <v>8.5000000000000006E-3</v>
      </c>
      <c r="D16" s="12"/>
      <c r="E16" s="12"/>
      <c r="F16" s="5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x14ac:dyDescent="0.2">
      <c r="A17" s="14" t="s">
        <v>16</v>
      </c>
      <c r="B17" s="16">
        <f t="shared" ref="B17:C17" si="1">B16</f>
        <v>5.8999999999999999E-3</v>
      </c>
      <c r="C17" s="16">
        <f t="shared" si="1"/>
        <v>8.5000000000000006E-3</v>
      </c>
      <c r="D17" s="12"/>
      <c r="E17" s="12"/>
      <c r="F17" s="5" t="s">
        <v>17</v>
      </c>
      <c r="G17" s="11">
        <v>5.8999999999999999E-3</v>
      </c>
      <c r="H17" s="11">
        <v>1.23E-2</v>
      </c>
      <c r="I17" s="11">
        <v>1.3899999999999999E-2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x14ac:dyDescent="0.2">
      <c r="A18" s="10" t="s">
        <v>34</v>
      </c>
      <c r="B18" s="11">
        <v>6.1600000000000002E-2</v>
      </c>
      <c r="C18" s="11">
        <f>B18</f>
        <v>6.1600000000000002E-2</v>
      </c>
      <c r="D18" s="12"/>
      <c r="E18" s="12"/>
      <c r="F18" s="5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x14ac:dyDescent="0.2">
      <c r="A19" s="14" t="s">
        <v>18</v>
      </c>
      <c r="B19" s="17">
        <f t="shared" ref="B19:C19" si="2">B18</f>
        <v>6.1600000000000002E-2</v>
      </c>
      <c r="C19" s="17">
        <f t="shared" si="2"/>
        <v>6.1600000000000002E-2</v>
      </c>
      <c r="D19" s="12"/>
      <c r="E19" s="12"/>
      <c r="F19" s="5" t="s">
        <v>19</v>
      </c>
      <c r="G19" s="11">
        <v>6.1600000000000002E-2</v>
      </c>
      <c r="H19" s="11">
        <v>7.3999999999999996E-2</v>
      </c>
      <c r="I19" s="11">
        <v>8.9599999999999999E-2</v>
      </c>
      <c r="J19" s="18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.75" x14ac:dyDescent="0.25">
      <c r="A20" s="19" t="s">
        <v>20</v>
      </c>
      <c r="B20" s="20">
        <f t="shared" ref="B20:C20" si="3">(1+B15)*(1+B17)*(1+B19)</f>
        <v>1.1081218916880002</v>
      </c>
      <c r="C20" s="20">
        <f t="shared" si="3"/>
        <v>1.10124343496</v>
      </c>
      <c r="D20" s="12"/>
      <c r="E20" s="12"/>
      <c r="F20" s="5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5.75" customHeight="1" x14ac:dyDescent="0.2">
      <c r="A21" s="10" t="s">
        <v>21</v>
      </c>
      <c r="B21" s="11">
        <v>6.4999999999999997E-3</v>
      </c>
      <c r="C21" s="11">
        <f>B21</f>
        <v>6.4999999999999997E-3</v>
      </c>
      <c r="D21" s="12"/>
      <c r="E21" s="12"/>
      <c r="F21" s="5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15.75" customHeight="1" x14ac:dyDescent="0.2">
      <c r="A22" s="10" t="s">
        <v>22</v>
      </c>
      <c r="B22" s="11">
        <v>0.03</v>
      </c>
      <c r="C22" s="11">
        <v>0.03</v>
      </c>
      <c r="D22" s="12"/>
      <c r="E22" s="12"/>
      <c r="F22" s="5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.75" customHeight="1" x14ac:dyDescent="0.2">
      <c r="A23" s="10" t="s">
        <v>23</v>
      </c>
      <c r="B23" s="11">
        <v>0.05</v>
      </c>
      <c r="C23" s="11"/>
      <c r="D23" s="12"/>
      <c r="E23" s="12"/>
      <c r="F23" s="5"/>
      <c r="G23" s="11">
        <v>0.02</v>
      </c>
      <c r="H23" s="11"/>
      <c r="I23" s="11">
        <v>0.05</v>
      </c>
      <c r="J23" s="12" t="s">
        <v>24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.75" customHeight="1" x14ac:dyDescent="0.2">
      <c r="A24" s="10" t="s">
        <v>25</v>
      </c>
      <c r="B24" s="11">
        <v>4.4999999999999998E-2</v>
      </c>
      <c r="C24" s="11">
        <v>4.4999999999999998E-2</v>
      </c>
      <c r="D24" s="12"/>
      <c r="E24" s="12"/>
      <c r="F24" s="5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15.75" customHeight="1" x14ac:dyDescent="0.25">
      <c r="A25" s="19" t="s">
        <v>26</v>
      </c>
      <c r="B25" s="21">
        <f t="shared" ref="B25:C25" si="4">1-SUM(B21:B24)</f>
        <v>0.86850000000000005</v>
      </c>
      <c r="C25" s="21">
        <f t="shared" si="4"/>
        <v>0.91849999999999998</v>
      </c>
      <c r="D25" s="12"/>
      <c r="E25" s="12"/>
      <c r="F25" s="5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5.75" customHeight="1" x14ac:dyDescent="0.25">
      <c r="A26" s="12"/>
      <c r="B26" s="22">
        <f>B20/B25-1</f>
        <v>0.27590315680829036</v>
      </c>
      <c r="C26" s="22">
        <f t="shared" ref="C26" si="5">C20/C25-1</f>
        <v>0.19895855738704404</v>
      </c>
      <c r="D26" s="12"/>
      <c r="E26" s="12"/>
      <c r="F26" s="5" t="s">
        <v>27</v>
      </c>
      <c r="G26" s="23">
        <v>0.2034</v>
      </c>
      <c r="H26" s="23">
        <v>0.22120000000000001</v>
      </c>
      <c r="I26" s="23">
        <v>0.25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5.75" customHeight="1" x14ac:dyDescent="0.25">
      <c r="A27" s="12"/>
      <c r="B27" s="22"/>
      <c r="C27" s="22"/>
      <c r="D27" s="12"/>
      <c r="E27" s="12"/>
      <c r="F27" s="4"/>
      <c r="G27" s="18"/>
      <c r="H27" s="18"/>
      <c r="I27" s="1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15.75" customHeight="1" x14ac:dyDescent="0.2">
      <c r="A28" s="12" t="s">
        <v>28</v>
      </c>
      <c r="B28" s="12"/>
      <c r="C28" s="12"/>
      <c r="D28" s="12"/>
      <c r="E28" s="12"/>
      <c r="F28" s="12"/>
      <c r="G28" s="18" t="s">
        <v>29</v>
      </c>
      <c r="H28" s="18"/>
      <c r="I28" s="1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5.75" customHeight="1" x14ac:dyDescent="0.2">
      <c r="A29" s="12"/>
      <c r="B29" s="12"/>
      <c r="C29" s="12"/>
      <c r="D29" s="12"/>
      <c r="E29" s="12"/>
      <c r="F29" s="12"/>
      <c r="G29" s="18"/>
      <c r="H29" s="18"/>
      <c r="I29" s="18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36" customHeight="1" x14ac:dyDescent="0.2">
      <c r="A42" s="24" t="s">
        <v>30</v>
      </c>
      <c r="B42" s="24"/>
      <c r="C42" s="2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5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5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5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5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5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5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5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15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ht="15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15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5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15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15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15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15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5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15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15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5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15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ht="15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5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ht="15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5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15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5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ht="15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ht="15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ht="15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ht="15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ht="15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ht="15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ht="15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ht="15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ht="15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ht="15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ht="15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ht="15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5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ht="15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ht="15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ht="15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ht="15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ht="15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5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spans="1:32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pans="1:32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pans="1:32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spans="1:32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spans="1:32" ht="15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ht="15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pans="1:32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spans="1:32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spans="1:32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pans="1:32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spans="1:32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pans="1:32" ht="15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:32" ht="15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5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5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5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:32" ht="15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:32" ht="15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:32" ht="15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5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pans="1:32" ht="15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ht="15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pans="1:32" ht="15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ht="15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pans="1:32" ht="15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pans="1:32" ht="15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spans="1:32" ht="15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spans="1:32" ht="15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5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spans="1:32" ht="15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spans="1:32" ht="15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spans="1:32" ht="15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spans="1:32" ht="15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spans="1:32" ht="15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spans="1:32" ht="15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spans="1:32" ht="15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spans="1:32" ht="15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spans="1:32" ht="15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spans="1:32" ht="15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spans="1:32" ht="15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spans="1:32" ht="15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spans="1:32" ht="15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spans="1:32" ht="15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spans="1:32" ht="15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spans="1:32" ht="15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spans="1:32" ht="15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spans="1:32" ht="15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spans="1:32" ht="15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spans="1:32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spans="1:32" ht="15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spans="1:32" ht="15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spans="1:32" ht="15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spans="1:32" ht="15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spans="1:32" ht="15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spans="1:32" ht="15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spans="1:32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spans="1:32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spans="1:32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pans="1:32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spans="1:32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spans="1:32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spans="1:32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spans="1:32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spans="1:32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spans="1:32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spans="1:32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spans="1:32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spans="1:32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pans="1:32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pans="1:32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spans="1:32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pans="1:32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spans="1:32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spans="1:32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spans="1:32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spans="1:32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spans="1:32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spans="1:32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spans="1:32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spans="1:32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spans="1:32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spans="1:32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spans="1:32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spans="1:32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spans="1:32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spans="1:32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spans="1:32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spans="1:32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spans="1:32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spans="1:32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spans="1:32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spans="1:32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spans="1:32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spans="1:32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spans="1:32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spans="1:32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spans="1:32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spans="1:32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spans="1:32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spans="1:32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spans="1:32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spans="1:32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spans="1:32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spans="1:32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spans="1:32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1:32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spans="1:32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spans="1:32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spans="1:32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spans="1:32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spans="1:32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spans="1:32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spans="1:32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spans="1:32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spans="1:32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spans="1:32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spans="1:32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spans="1:32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spans="1:32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spans="1:32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spans="1:32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spans="1:32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spans="1:32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spans="1:32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spans="1:32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spans="1:32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spans="1:32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spans="1:32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spans="1:32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spans="1:32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spans="1:32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spans="1:32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spans="1:32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spans="1:32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spans="1:32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spans="1:32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spans="1:32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spans="1:32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spans="1:32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spans="1:32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spans="1:32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spans="1:32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spans="1:32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spans="1:32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spans="1:32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spans="1:32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spans="1:32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spans="1:32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spans="1:32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spans="1:32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spans="1:32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spans="1:32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spans="1:32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spans="1:32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spans="1:32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spans="1:32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spans="1:32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spans="1:32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spans="1:32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spans="1:32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spans="1:32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spans="1:32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spans="1:32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spans="1:32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spans="1:32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spans="1:32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spans="1:32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pans="1:32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spans="1:32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spans="1:32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spans="1:32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spans="1:32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spans="1:32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spans="1:32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spans="1:32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spans="1:32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spans="1:32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spans="1:32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spans="1:32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spans="1:32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spans="1:32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spans="1:32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spans="1:32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spans="1:32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spans="1:32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spans="1:32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pans="1:32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pans="1:32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pans="1:32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spans="1:32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spans="1:32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spans="1:32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spans="1:32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spans="1:32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spans="1:32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spans="1:32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spans="1:32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spans="1:32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spans="1:32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spans="1:32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spans="1:32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spans="1:32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spans="1:32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spans="1:32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spans="1:32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spans="1:32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spans="1:32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spans="1:32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spans="1:32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pans="1:32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spans="1:32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spans="1:32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spans="1:32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spans="1:32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spans="1:32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spans="1:32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pans="1:32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pans="1:32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spans="1:32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spans="1:32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spans="1:32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spans="1:32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spans="1:32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spans="1:32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spans="1:32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spans="1:32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spans="1:32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spans="1:32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spans="1:32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spans="1:32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spans="1:32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spans="1:32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spans="1:32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spans="1:32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spans="1:32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spans="1:32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spans="1:32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spans="1:32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spans="1:32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spans="1:32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spans="1:32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spans="1:32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spans="1:32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spans="1:32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spans="1:32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spans="1:32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spans="1:32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spans="1:32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spans="1:32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spans="1:32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spans="1:32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spans="1:32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spans="1:32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spans="1:32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spans="1:32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spans="1:32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spans="1:32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spans="1:32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spans="1:32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spans="1:32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spans="1:32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spans="1:32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spans="1:32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spans="1:32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spans="1:32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spans="1:32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spans="1:32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spans="1:32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spans="1:32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spans="1:32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spans="1:32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spans="1:32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spans="1:32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spans="1:32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spans="1:32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spans="1:32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spans="1:32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spans="1:32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spans="1:32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spans="1:32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spans="1:32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spans="1:32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spans="1:32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spans="1:32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spans="1:32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spans="1:32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spans="1:32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spans="1:32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spans="1:32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spans="1:32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spans="1:32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spans="1:32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spans="1:32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spans="1:32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spans="1:32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spans="1:32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spans="1:32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spans="1:32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spans="1:32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spans="1:32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spans="1:32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spans="1:32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spans="1:32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spans="1:32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spans="1:32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spans="1:32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spans="1:32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spans="1:32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spans="1:32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spans="1:32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spans="1:32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spans="1:32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spans="1:32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spans="1:32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spans="1:32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spans="1:32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spans="1:32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spans="1:32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spans="1:32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spans="1:32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spans="1:32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spans="1:32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spans="1:32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spans="1:32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spans="1:32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spans="1:32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spans="1:32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spans="1:32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spans="1:32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spans="1:32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spans="1:32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spans="1:32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spans="1:32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spans="1:32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spans="1:32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spans="1:32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spans="1:32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spans="1:32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spans="1:32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spans="1:32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spans="1:32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spans="1:32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spans="1:32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spans="1:32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spans="1:32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spans="1:32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spans="1:32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spans="1:32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spans="1:32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spans="1:32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spans="1:32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spans="1:32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spans="1:32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spans="1:32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spans="1:32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spans="1:32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spans="1:32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spans="1:32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spans="1:32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spans="1:32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spans="1:32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spans="1:32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spans="1:32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spans="1:32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spans="1:32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spans="1:32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spans="1:32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spans="1:32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spans="1:32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spans="1:32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spans="1:32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spans="1:32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spans="1:32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spans="1:32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spans="1:32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spans="1:32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spans="1:32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spans="1:32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spans="1:32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spans="1:32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spans="1:32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spans="1:32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spans="1:32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spans="1:32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spans="1:32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spans="1:32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spans="1:32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spans="1:32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spans="1:32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spans="1:32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spans="1:32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spans="1:32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spans="1:32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spans="1:32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spans="1:32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spans="1:32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spans="1:32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spans="1:32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spans="1:32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spans="1:32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spans="1:32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spans="1:32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spans="1:32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spans="1:32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spans="1:32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spans="1:32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spans="1:32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spans="1:32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spans="1:32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spans="1:32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spans="1:32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spans="1:32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spans="1:32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spans="1:32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spans="1:32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spans="1:32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spans="1:32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spans="1:32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spans="1:32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spans="1:32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spans="1:32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spans="1:32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spans="1:32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spans="1:32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spans="1:32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spans="1:32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spans="1:32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spans="1:32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spans="1:32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spans="1:32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spans="1:32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spans="1:32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spans="1:32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spans="1:32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spans="1:32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spans="1:32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spans="1:32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spans="1:32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spans="1:32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spans="1:32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spans="1:32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spans="1:32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spans="1:32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spans="1:32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spans="1:32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spans="1:32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spans="1:32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spans="1:32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spans="1:32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spans="1:32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spans="1:32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spans="1:32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spans="1:32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spans="1:32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spans="1:32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spans="1:32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spans="1:32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spans="1:32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spans="1:32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spans="1:32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spans="1:32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spans="1:32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spans="1:32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spans="1:32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spans="1:32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spans="1:32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spans="1:32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spans="1:32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spans="1:32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spans="1:32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spans="1:32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spans="1:32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spans="1:32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spans="1:32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spans="1:32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spans="1:32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spans="1:32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spans="1:32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spans="1:32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spans="1:32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spans="1:32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spans="1:32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spans="1:32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spans="1:32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spans="1:32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spans="1:32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spans="1:32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spans="1:32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spans="1:32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spans="1:32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spans="1:32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spans="1:32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spans="1:32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spans="1:32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spans="1:32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spans="1:32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spans="1:32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spans="1:32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spans="1:32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spans="1:32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spans="1:32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spans="1:32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spans="1:32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spans="1:32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spans="1:32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spans="1:32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spans="1:32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spans="1:32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spans="1:32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spans="1:32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spans="1:32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spans="1:32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spans="1:32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spans="1:32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spans="1:32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spans="1:32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spans="1:32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spans="1:32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spans="1:32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spans="1:32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spans="1:32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spans="1:32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spans="1:32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spans="1:32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spans="1:32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spans="1:32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spans="1:32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spans="1:32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spans="1:32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spans="1:32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spans="1:32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spans="1:32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spans="1:32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spans="1:32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spans="1:32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spans="1:32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spans="1:32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spans="1:32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spans="1:32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spans="1:32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spans="1:32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spans="1:32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spans="1:32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spans="1:32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spans="1:32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spans="1:32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spans="1:32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spans="1:32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spans="1:32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spans="1:32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spans="1:32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spans="1:32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spans="1:32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spans="1:32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spans="1:32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spans="1:32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spans="1:32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spans="1:32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spans="1:32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spans="1:32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spans="1:32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spans="1:32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spans="1:32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spans="1:32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spans="1:32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spans="1:32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spans="1:32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spans="1:32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spans="1:32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spans="1:32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spans="1:32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spans="1:32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spans="1:32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spans="1:32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spans="1:32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spans="1:32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spans="1:32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spans="1:32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spans="1:32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spans="1:32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spans="1:32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spans="1:32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spans="1:32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spans="1:32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spans="1:32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spans="1:32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spans="1:32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spans="1:32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spans="1:32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spans="1:32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spans="1:32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spans="1:32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spans="1:32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spans="1:32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spans="1:32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spans="1:32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spans="1:32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spans="1:32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spans="1:32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spans="1:32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spans="1:32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spans="1:32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spans="1:32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spans="1:32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spans="1:32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spans="1:32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spans="1:32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spans="1:32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spans="1:32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spans="1:32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spans="1:32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spans="1:32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spans="1:32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spans="1:32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spans="1:32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spans="1:32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spans="1:32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spans="1:32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spans="1:32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spans="1:32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spans="1:32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spans="1:32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spans="1:32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spans="1:32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spans="1:32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spans="1:32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spans="1:32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spans="1:32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spans="1:32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spans="1:32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spans="1:32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spans="1:32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spans="1:32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spans="1:32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spans="1:32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spans="1:32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spans="1:32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spans="1:32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spans="1:32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spans="1:32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spans="1:32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spans="1:32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spans="1:32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spans="1:32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spans="1:32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spans="1:32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spans="1:32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spans="1:32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spans="1:32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spans="1:32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spans="1:32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spans="1:32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spans="1:32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spans="1:32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spans="1:32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spans="1:32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spans="1:32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spans="1:32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spans="1:32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spans="1:32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spans="1:32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spans="1:32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spans="1:32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spans="1:32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spans="1:32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spans="1:32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spans="1:32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spans="1:32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spans="1:32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spans="1:32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spans="1:32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spans="1:32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spans="1:32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spans="1:32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spans="1:32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spans="1:32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spans="1:32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spans="1:32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spans="1:32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spans="1:32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spans="1:32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spans="1:32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spans="1:32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spans="1:32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spans="1:32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spans="1:32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spans="1:32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spans="1:32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spans="1:32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spans="1:32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spans="1:32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spans="1:32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spans="1:32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spans="1:32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spans="1:32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spans="1:32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spans="1:32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spans="1:32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spans="1:32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spans="1:32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spans="1:32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spans="1:32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spans="1:32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spans="1:32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spans="1:32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spans="1:32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spans="1:32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spans="1:32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spans="1:32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spans="1:32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spans="1:32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spans="1:32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spans="1:32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spans="1:32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spans="1:32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spans="1:32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spans="1:32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spans="1:32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spans="1:32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spans="1:32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spans="1:32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spans="1:32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spans="1:32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spans="1:32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spans="1:32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spans="1:32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spans="1:32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spans="1:32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spans="1:32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spans="1:32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spans="1:32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spans="1:32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spans="1:32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spans="1:32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spans="1:32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spans="1:32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spans="1:32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spans="1:32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spans="1:32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spans="1:32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spans="1:32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spans="1:32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spans="1:32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spans="1:32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spans="1:32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spans="1:32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spans="1:32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spans="1:32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spans="1:32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spans="1:32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spans="1:32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spans="1:32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spans="1:32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spans="1:32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spans="1:32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spans="1:32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spans="1:32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spans="1:32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spans="1:32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spans="1:32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spans="1:32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spans="1:32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spans="1:32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spans="1:32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spans="1:32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spans="1:32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spans="1:32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spans="1:32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spans="1:32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spans="1:32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spans="1:32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spans="1:32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spans="1:32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spans="1:32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spans="1:32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spans="1:32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spans="1:32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spans="1:32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spans="1:32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spans="1:32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spans="1:32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spans="1:32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spans="1:32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spans="1:32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spans="1:32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spans="1:32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spans="1:32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spans="1:32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spans="1:32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spans="1:32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spans="1:32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spans="1:32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spans="1:32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spans="1:32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spans="1:32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spans="1:32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spans="1:32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spans="1:32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spans="1:32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spans="1:32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spans="1:32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spans="1:32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spans="1:32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spans="1:32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spans="1:32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spans="1:32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spans="1:32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spans="1:32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spans="1:32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spans="1:32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spans="1:32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spans="1:32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spans="1:32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spans="1:32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spans="1:32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spans="1:32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spans="1:32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spans="1:32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spans="1:32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spans="1:32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spans="1:32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spans="1:32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spans="1:32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spans="1:32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spans="1:32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spans="1:32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spans="1:32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spans="1:32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spans="1:32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spans="1:32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spans="1:32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spans="1:32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spans="1:32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spans="1:32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spans="1:32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spans="1:32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spans="1:32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spans="1:32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spans="1:32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spans="1:32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spans="1:32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spans="1:32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spans="1:32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spans="1:32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spans="1:32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spans="1:32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spans="1:32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spans="1:32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spans="1:32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spans="1:32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spans="1:32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spans="1:32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spans="1:32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spans="1:32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spans="1:32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4">
    <mergeCell ref="A3:C3"/>
    <mergeCell ref="A4:C4"/>
    <mergeCell ref="A5:C5"/>
    <mergeCell ref="A6:C6"/>
  </mergeCells>
  <pageMargins left="0.51180555555555496" right="0.51180555555555496" top="0.78749999999999998" bottom="0.78749999999999998" header="0" footer="0"/>
  <pageSetup paperSize="9" scale="55" orientation="portrait" r:id="rId1"/>
  <headerFooter>
    <oddHeader>&amp;L&amp;G</oddHeader>
  </headerFooter>
  <colBreaks count="1" manualBreakCount="1">
    <brk id="4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04AC-CB23-4C74-A084-9D815A0CB675}">
  <dimension ref="C2:M15"/>
  <sheetViews>
    <sheetView workbookViewId="0">
      <selection activeCell="H3" sqref="H3"/>
    </sheetView>
  </sheetViews>
  <sheetFormatPr defaultRowHeight="15" x14ac:dyDescent="0.25"/>
  <cols>
    <col min="4" max="4" width="10.140625" bestFit="1" customWidth="1"/>
    <col min="8" max="8" width="15.28515625" bestFit="1" customWidth="1"/>
    <col min="10" max="12" width="10.140625" bestFit="1" customWidth="1"/>
    <col min="13" max="13" width="11.7109375" bestFit="1" customWidth="1"/>
  </cols>
  <sheetData>
    <row r="2" spans="3:13" x14ac:dyDescent="0.25"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3:13" x14ac:dyDescent="0.25">
      <c r="C3" t="s">
        <v>35</v>
      </c>
      <c r="D3" s="25">
        <v>702058.93</v>
      </c>
      <c r="E3" s="25">
        <f>D3/12</f>
        <v>58504.910833333335</v>
      </c>
      <c r="F3" s="25">
        <f>(E3/4)*3</f>
        <v>43878.683125000003</v>
      </c>
      <c r="G3" s="25">
        <f>E3-F3</f>
        <v>14626.227708333332</v>
      </c>
      <c r="H3" s="25">
        <f>(D10/4)*3</f>
        <v>527873.53500000003</v>
      </c>
      <c r="J3" s="25">
        <f>F3*12</f>
        <v>526544.19750000001</v>
      </c>
      <c r="K3" s="25">
        <f>G3*12</f>
        <v>175514.73249999998</v>
      </c>
      <c r="L3" s="25"/>
      <c r="M3" s="25">
        <f>H3+J3+K3</f>
        <v>1229932.4649999999</v>
      </c>
    </row>
    <row r="4" spans="3:13" x14ac:dyDescent="0.25">
      <c r="C4" t="s">
        <v>36</v>
      </c>
      <c r="D4" s="25">
        <v>473978.4</v>
      </c>
      <c r="E4" s="25">
        <f>D4/12</f>
        <v>39498.200000000004</v>
      </c>
      <c r="F4" s="25">
        <f>(E4/4)*3</f>
        <v>29623.65</v>
      </c>
      <c r="G4" s="25">
        <f>E4-F4</f>
        <v>9874.5500000000029</v>
      </c>
      <c r="H4" s="25">
        <f>D10-H3</f>
        <v>175957.84499999997</v>
      </c>
      <c r="J4" s="25">
        <f>F4*12</f>
        <v>355483.80000000005</v>
      </c>
      <c r="K4" s="25">
        <f>G4*12</f>
        <v>118494.60000000003</v>
      </c>
      <c r="L4" s="25"/>
      <c r="M4" s="25">
        <f>H4+J4+K4</f>
        <v>649936.24500000011</v>
      </c>
    </row>
    <row r="6" spans="3:13" x14ac:dyDescent="0.25">
      <c r="G6">
        <f>G3/F3</f>
        <v>0.33333333333333326</v>
      </c>
    </row>
    <row r="7" spans="3:13" x14ac:dyDescent="0.25">
      <c r="G7">
        <f>G4/F4</f>
        <v>0.33333333333333343</v>
      </c>
    </row>
    <row r="8" spans="3:13" x14ac:dyDescent="0.25">
      <c r="C8" t="s">
        <v>42</v>
      </c>
      <c r="D8" s="25">
        <v>478536.75</v>
      </c>
    </row>
    <row r="9" spans="3:13" x14ac:dyDescent="0.25">
      <c r="C9" t="s">
        <v>43</v>
      </c>
      <c r="D9" s="25">
        <v>225294.63</v>
      </c>
    </row>
    <row r="10" spans="3:13" x14ac:dyDescent="0.25">
      <c r="D10" s="25">
        <f>D8+D9</f>
        <v>703831.38</v>
      </c>
    </row>
    <row r="14" spans="3:13" x14ac:dyDescent="0.25">
      <c r="D14" s="25">
        <v>58635.19</v>
      </c>
    </row>
    <row r="15" spans="3:13" x14ac:dyDescent="0.25">
      <c r="D15" s="25">
        <v>15969.39</v>
      </c>
      <c r="E15">
        <f>D15/D14</f>
        <v>0.27235163730176365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BDI</vt:lpstr>
      <vt:lpstr>Planilha1</vt:lpstr>
      <vt:lpstr>BDI!Area_de_impressao</vt:lpstr>
      <vt:lpstr>BDI_MAT</vt:lpstr>
      <vt:lpstr>BDI_MO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de Sa Moreira e Silva</dc:creator>
  <cp:lastModifiedBy>Paulo Henrique Almeida Lima</cp:lastModifiedBy>
  <dcterms:created xsi:type="dcterms:W3CDTF">2024-03-12T17:10:35Z</dcterms:created>
  <dcterms:modified xsi:type="dcterms:W3CDTF">2025-01-29T17:34:01Z</dcterms:modified>
</cp:coreProperties>
</file>